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mpulan file\HASIL REVIU PENGADAAN 2022\PENGADAAN KONUT\P12220003 Jasa Pembangunan Instalasi Air HDPE Tapunopaka\"/>
    </mc:Choice>
  </mc:AlternateContent>
  <xr:revisionPtr revIDLastSave="0" documentId="8_{88FBB8DD-A97D-4B69-A195-1E61814F4C28}" xr6:coauthVersionLast="47" xr6:coauthVersionMax="47" xr10:uidLastSave="{00000000-0000-0000-0000-000000000000}"/>
  <bookViews>
    <workbookView xWindow="-120" yWindow="-120" windowWidth="20730" windowHeight="11310" xr2:uid="{3D83F4B3-71C0-4205-AE44-4D180CFAB29F}"/>
  </bookViews>
  <sheets>
    <sheet name="BOQ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1" l="1"/>
  <c r="I83" i="1" s="1"/>
  <c r="I65" i="1" s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2" i="1"/>
  <c r="I61" i="1"/>
  <c r="I60" i="1"/>
  <c r="I59" i="1"/>
  <c r="I48" i="1" s="1"/>
  <c r="I54" i="1"/>
  <c r="I49" i="1"/>
  <c r="I46" i="1"/>
  <c r="I45" i="1"/>
  <c r="I44" i="1"/>
  <c r="I43" i="1"/>
  <c r="I42" i="1"/>
  <c r="I41" i="1"/>
  <c r="I40" i="1"/>
  <c r="I39" i="1"/>
  <c r="I38" i="1"/>
  <c r="I37" i="1"/>
  <c r="D36" i="1"/>
  <c r="I36" i="1" s="1"/>
  <c r="I35" i="1"/>
  <c r="D35" i="1"/>
  <c r="I34" i="1"/>
  <c r="I33" i="1"/>
  <c r="I32" i="1"/>
  <c r="I31" i="1" s="1"/>
  <c r="D29" i="1"/>
  <c r="I29" i="1" s="1"/>
  <c r="I28" i="1"/>
  <c r="D28" i="1"/>
  <c r="I27" i="1"/>
  <c r="D26" i="1"/>
  <c r="I26" i="1" s="1"/>
  <c r="I25" i="1"/>
  <c r="D25" i="1"/>
  <c r="D24" i="1"/>
  <c r="I24" i="1" s="1"/>
  <c r="I23" i="1"/>
  <c r="D22" i="1"/>
  <c r="I22" i="1" s="1"/>
  <c r="I21" i="1"/>
  <c r="D21" i="1"/>
  <c r="D20" i="1"/>
  <c r="I20" i="1" s="1"/>
  <c r="I16" i="1"/>
  <c r="I15" i="1"/>
  <c r="I14" i="1"/>
  <c r="I13" i="1"/>
  <c r="I12" i="1"/>
  <c r="I11" i="1" s="1"/>
  <c r="I19" i="1" l="1"/>
  <c r="I85" i="1" s="1"/>
  <c r="I86" i="1" s="1"/>
  <c r="I87" i="1" s="1"/>
  <c r="I88" i="1" s="1"/>
</calcChain>
</file>

<file path=xl/sharedStrings.xml><?xml version="1.0" encoding="utf-8"?>
<sst xmlns="http://schemas.openxmlformats.org/spreadsheetml/2006/main" count="311" uniqueCount="110">
  <si>
    <t>Pekerjaan</t>
  </si>
  <si>
    <t>Tahun</t>
  </si>
  <si>
    <t>: 2022</t>
  </si>
  <si>
    <t>NO</t>
  </si>
  <si>
    <t>URAIAN PEKERJAAN</t>
  </si>
  <si>
    <t>VOLUME</t>
  </si>
  <si>
    <t xml:space="preserve">HARGA </t>
  </si>
  <si>
    <t>JUMLAH</t>
  </si>
  <si>
    <t>SATUAN</t>
  </si>
  <si>
    <t xml:space="preserve"> HARGA</t>
  </si>
  <si>
    <t>PEKERJAAN PENDAHULUAN</t>
  </si>
  <si>
    <t>UMUM</t>
  </si>
  <si>
    <t>Rp</t>
  </si>
  <si>
    <t>a.</t>
  </si>
  <si>
    <t>Pekerjaan Mobilisasi dan Demobilisasi</t>
  </si>
  <si>
    <t>Ls</t>
  </si>
  <si>
    <t>Rp.</t>
  </si>
  <si>
    <t>b.</t>
  </si>
  <si>
    <t>Pekerjaan Pembersihan Area Pekerjaan</t>
  </si>
  <si>
    <t>c.</t>
  </si>
  <si>
    <t>Pekerjaan Pemasangan Stake Out Trase</t>
  </si>
  <si>
    <t>d.</t>
  </si>
  <si>
    <r>
      <t xml:space="preserve">Pekerjaan Pembuatan Gambar </t>
    </r>
    <r>
      <rPr>
        <i/>
        <sz val="11"/>
        <rFont val="Arial Narrow"/>
        <family val="2"/>
      </rPr>
      <t>As Built Drawing</t>
    </r>
  </si>
  <si>
    <t>e.</t>
  </si>
  <si>
    <t>Pekerjaan Uji Coba dan Commissioning</t>
  </si>
  <si>
    <t>TANGKI PENAMPUNGAN, GENSET DAN POMPA</t>
  </si>
  <si>
    <t>PEKERJAAN TANAH DAN PONDASI TANGKI PENAMPUNGAN</t>
  </si>
  <si>
    <t>Pekerjaan Galian Tanah Pondasi</t>
  </si>
  <si>
    <r>
      <t>m</t>
    </r>
    <r>
      <rPr>
        <vertAlign val="superscript"/>
        <sz val="10"/>
        <rFont val="Arial Narrow"/>
        <family val="2"/>
      </rPr>
      <t>3</t>
    </r>
  </si>
  <si>
    <t>Pekerjaan Lantai Kerja Beton Mutu fc' 10 Mpa (K-125)</t>
  </si>
  <si>
    <t>Pekerjaan Beton Mutu fc' 20 Mpa (K-250)</t>
  </si>
  <si>
    <t>f.</t>
  </si>
  <si>
    <t>Pekerjaan Besi Tulangan</t>
  </si>
  <si>
    <t>kg</t>
  </si>
  <si>
    <t>g.</t>
  </si>
  <si>
    <t>Pekerjaan Wiremesh M8</t>
  </si>
  <si>
    <t>h.</t>
  </si>
  <si>
    <t>Pekerjaan CNP 100x50mm</t>
  </si>
  <si>
    <t>j.</t>
  </si>
  <si>
    <t>Pekerjaan Siku 50x50mm</t>
  </si>
  <si>
    <t>k.</t>
  </si>
  <si>
    <t>Pekerjaan Dynabolt M10x77 mm, Nut dan Washer</t>
  </si>
  <si>
    <t>bh</t>
  </si>
  <si>
    <t>l.</t>
  </si>
  <si>
    <t>Pekerjaan Plesteran 1 semen :3 pasir</t>
  </si>
  <si>
    <r>
      <t>m</t>
    </r>
    <r>
      <rPr>
        <vertAlign val="superscript"/>
        <sz val="10"/>
        <rFont val="Arial Narrow"/>
        <family val="2"/>
      </rPr>
      <t>2</t>
    </r>
  </si>
  <si>
    <t>m.</t>
  </si>
  <si>
    <t>Pekerjaan Acian</t>
  </si>
  <si>
    <t>PEKERJAAN GENSET DAN POMPA</t>
  </si>
  <si>
    <t>Pekerjaan Mesin Genset Honda EZ 3000CX 2500W</t>
  </si>
  <si>
    <t>Unit</t>
  </si>
  <si>
    <t>Pekerjaan Mesin Pompa Grundfos JP-A 5-61 PT-V</t>
  </si>
  <si>
    <t>Pekerjaan Atap Spandek dan Bubungan</t>
  </si>
  <si>
    <t>Pekerjaan Rangka Penutup Rumah Pompa dan Genset Hollow 40x40mm</t>
  </si>
  <si>
    <t>Pekerjaan Rangka Penutup dan Pintu Rumah Pompa dan Genset Hollow 20x20mm</t>
  </si>
  <si>
    <t>Pekerjaan Engsel, Kunci Selot dan Gembok</t>
  </si>
  <si>
    <t>Bh</t>
  </si>
  <si>
    <t>i.</t>
  </si>
  <si>
    <t>Pekerjaan Beton Mutu fc'=10 MPa</t>
  </si>
  <si>
    <t>Pekerjaan Dynabolt M8x40mm, Nut dan Washer</t>
  </si>
  <si>
    <t>Pekerjaan Instalasi listrik, Pipa Conduit dan Tee Dos</t>
  </si>
  <si>
    <t>Pekerjaan Instalasi Lampu Sorot Outdoor 50W LED</t>
  </si>
  <si>
    <t>Pekerjaan Instalasi Saklar MCB 6A Schneider Domae</t>
  </si>
  <si>
    <t>n.</t>
  </si>
  <si>
    <t>Pekerjaan Instalasi Stop Kontak 3 Mata</t>
  </si>
  <si>
    <t>o.</t>
  </si>
  <si>
    <t>Pekerjaan Panel Listrik Outdoor 30x40cm</t>
  </si>
  <si>
    <t>p.</t>
  </si>
  <si>
    <t>Pekerjaan Pengecatan Rumah Pompa dan Genset</t>
  </si>
  <si>
    <t>PEKERJAAN TANGKI PENAMPUNGAN DAN AKSESORISNYA</t>
  </si>
  <si>
    <t>Pekerjaan Tangki Panel Komposit Volume 24000 liter (4x3x2m)</t>
  </si>
  <si>
    <t>Manhole, Tangga Luar, Tangga Dalam Laminasi FRP</t>
  </si>
  <si>
    <t>Inlet, Outlet, Overflow, Drain</t>
  </si>
  <si>
    <t>Sambungan panel baut mur galvanis, Sambungan siku galvanis, Sambungan plat, Laminasi</t>
  </si>
  <si>
    <t>Rangka Pipa Galvanis</t>
  </si>
  <si>
    <t>Pekerjaan Tangki Panel Komposit Volume 12000 liter (3x2x2m)</t>
  </si>
  <si>
    <t>Pekerjaan Tangki Air 1200 liter ex. Penguin</t>
  </si>
  <si>
    <t>Pekerjaan Menara Tangki Air dan Pengecatan</t>
  </si>
  <si>
    <t>Pekerjaan Outlet, Inlet, Manhole dan Drain Valve 2"</t>
  </si>
  <si>
    <t>Pekerjaan Stop Valve Outlet dan Inlet Pipa Polypipe HDPE 2"</t>
  </si>
  <si>
    <t>PEKERJAAN PIPA</t>
  </si>
  <si>
    <t>Pekerjaan Pipa Polyipipe HDPE 2" PN 16 termasuk penyambungan</t>
  </si>
  <si>
    <r>
      <t>m</t>
    </r>
    <r>
      <rPr>
        <vertAlign val="superscript"/>
        <sz val="10"/>
        <rFont val="Arial Narrow"/>
        <family val="2"/>
      </rPr>
      <t>1</t>
    </r>
  </si>
  <si>
    <t>Pekerjaan Pipa Polyipipe HDPE 1" PN 16 termasuk penyambungan</t>
  </si>
  <si>
    <t>Pekerjaan Stopvalve HDPE 2"</t>
  </si>
  <si>
    <t>Pekerjaan Stopvalve HDPE 1"</t>
  </si>
  <si>
    <t>Pekerjaan Bend Elbow 45° HDPE 2"</t>
  </si>
  <si>
    <t>Pekerjaan Bend Elbow 90° Degree HDPE 2"</t>
  </si>
  <si>
    <t>Pekerjaan Bend Elbow 90° Degree HDPE 1"</t>
  </si>
  <si>
    <t>Pekerjaan Tee HDPE 1"</t>
  </si>
  <si>
    <t>Pekerjaan Meteran Air Digital (Digital Water Flow Meter) 2"</t>
  </si>
  <si>
    <t xml:space="preserve">Pekerjaan Pipa PVC JIS VP 2" </t>
  </si>
  <si>
    <t xml:space="preserve">Pekerjaan Pipa PVC JIS VP 1" </t>
  </si>
  <si>
    <t>Pekerjaan Overshock 2"x1"</t>
  </si>
  <si>
    <t>Pekerjaan Elbow PVC 2"</t>
  </si>
  <si>
    <t>Pekerjaan Elbow PVC 1"</t>
  </si>
  <si>
    <t>q.</t>
  </si>
  <si>
    <t>Pekerjaan Socket PVC 1"x1"</t>
  </si>
  <si>
    <t>r.</t>
  </si>
  <si>
    <t>Pekerjaan Sambungan HDPE ke PVC</t>
  </si>
  <si>
    <t>s.</t>
  </si>
  <si>
    <t>Pekerjaan Galian Tanah</t>
  </si>
  <si>
    <t>t.</t>
  </si>
  <si>
    <t>Pekerjaan Urugan Tanah Kembali</t>
  </si>
  <si>
    <t>A. JUMLAH HARGA  (SUDAH TERMASUK KEUNTUNGAN DAN OVERHEAD)</t>
  </si>
  <si>
    <t>C. PAJAK PERTAMBAHAN NILAI (PPN = 11% B)</t>
  </si>
  <si>
    <t>D. TOTAL HARGA SETELAH PPN (D + E)</t>
  </si>
  <si>
    <t>BILL OF QUANTITIES (BOQ)</t>
  </si>
  <si>
    <t>: Jasa Pembangunan Sistem Instalasi Air HDPE Tapunopaka</t>
  </si>
  <si>
    <t>B. JUMLAH HARGA SEBELUM PPN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</si>
</sst>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0.0%"/>
    <numFmt numFmtId="166" formatCode="\-@"/>
    <numFmt numFmtId="167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6"/>
      <name val="Arial Narrow"/>
      <family val="2"/>
    </font>
    <font>
      <sz val="12"/>
      <name val="Arial Narrow"/>
      <family val="2"/>
    </font>
    <font>
      <b/>
      <u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charset val="1"/>
    </font>
    <font>
      <b/>
      <sz val="6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2"/>
      <color rgb="FFFF0000"/>
      <name val="Arial Narrow"/>
      <family val="2"/>
    </font>
    <font>
      <b/>
      <u/>
      <sz val="12"/>
      <name val="Arial Narrow"/>
      <family val="2"/>
    </font>
    <font>
      <b/>
      <u/>
      <sz val="12"/>
      <color rgb="FFFF0000"/>
      <name val="Arial Narrow"/>
      <family val="2"/>
    </font>
    <font>
      <b/>
      <u/>
      <sz val="10"/>
      <name val="Arial Narrow"/>
      <family val="2"/>
    </font>
    <font>
      <b/>
      <u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horizontal="right" vertical="top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vertical="top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164" fontId="4" fillId="0" borderId="0" xfId="4" applyFont="1" applyFill="1" applyBorder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164" fontId="4" fillId="0" borderId="0" xfId="4" applyFont="1" applyFill="1" applyBorder="1"/>
    <xf numFmtId="0" fontId="4" fillId="0" borderId="0" xfId="3" applyFont="1" applyAlignment="1">
      <alignment horizontal="center"/>
    </xf>
    <xf numFmtId="4" fontId="4" fillId="0" borderId="0" xfId="3" applyNumberFormat="1" applyFont="1"/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8" fillId="0" borderId="0" xfId="3" applyFont="1"/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164" fontId="7" fillId="2" borderId="7" xfId="4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9" fillId="0" borderId="0" xfId="3" applyFont="1"/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/>
    </xf>
    <xf numFmtId="0" fontId="7" fillId="3" borderId="13" xfId="3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/>
    </xf>
    <xf numFmtId="0" fontId="7" fillId="0" borderId="15" xfId="3" applyFont="1" applyBorder="1" applyAlignment="1">
      <alignment horizontal="center"/>
    </xf>
    <xf numFmtId="0" fontId="7" fillId="4" borderId="16" xfId="3" quotePrefix="1" applyFont="1" applyFill="1" applyBorder="1" applyAlignment="1">
      <alignment horizontal="left"/>
    </xf>
    <xf numFmtId="0" fontId="11" fillId="0" borderId="17" xfId="3" applyFont="1" applyBorder="1" applyAlignment="1">
      <alignment vertical="top" wrapText="1"/>
    </xf>
    <xf numFmtId="164" fontId="11" fillId="4" borderId="17" xfId="4" applyFont="1" applyFill="1" applyBorder="1" applyAlignment="1">
      <alignment horizontal="right" vertical="center"/>
    </xf>
    <xf numFmtId="0" fontId="11" fillId="4" borderId="17" xfId="3" applyFont="1" applyFill="1" applyBorder="1" applyAlignment="1">
      <alignment horizontal="left" vertical="center"/>
    </xf>
    <xf numFmtId="0" fontId="11" fillId="0" borderId="17" xfId="3" applyFont="1" applyBorder="1" applyAlignment="1">
      <alignment horizontal="center" vertical="center"/>
    </xf>
    <xf numFmtId="164" fontId="11" fillId="0" borderId="17" xfId="4" applyFon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164" fontId="7" fillId="0" borderId="18" xfId="4" applyFont="1" applyFill="1" applyBorder="1" applyAlignment="1">
      <alignment horizontal="right" vertical="center"/>
    </xf>
    <xf numFmtId="165" fontId="8" fillId="4" borderId="0" xfId="2" applyNumberFormat="1" applyFont="1" applyFill="1" applyBorder="1"/>
    <xf numFmtId="0" fontId="8" fillId="4" borderId="0" xfId="3" applyFont="1" applyFill="1"/>
    <xf numFmtId="0" fontId="8" fillId="5" borderId="0" xfId="3" applyFont="1" applyFill="1"/>
    <xf numFmtId="0" fontId="7" fillId="4" borderId="19" xfId="3" applyFont="1" applyFill="1" applyBorder="1" applyAlignment="1">
      <alignment horizontal="center"/>
    </xf>
    <xf numFmtId="0" fontId="11" fillId="4" borderId="20" xfId="3" quotePrefix="1" applyFont="1" applyFill="1" applyBorder="1" applyAlignment="1">
      <alignment horizontal="center"/>
    </xf>
    <xf numFmtId="0" fontId="11" fillId="0" borderId="21" xfId="3" applyFont="1" applyBorder="1" applyAlignment="1">
      <alignment horizontal="left" vertical="center" wrapText="1"/>
    </xf>
    <xf numFmtId="164" fontId="11" fillId="4" borderId="22" xfId="4" applyFont="1" applyFill="1" applyBorder="1" applyAlignment="1">
      <alignment horizontal="right" vertical="center"/>
    </xf>
    <xf numFmtId="0" fontId="11" fillId="4" borderId="23" xfId="3" applyFont="1" applyFill="1" applyBorder="1" applyAlignment="1">
      <alignment horizontal="left" vertical="center"/>
    </xf>
    <xf numFmtId="0" fontId="11" fillId="0" borderId="22" xfId="3" applyFont="1" applyBorder="1" applyAlignment="1">
      <alignment horizontal="center" vertical="center"/>
    </xf>
    <xf numFmtId="164" fontId="11" fillId="0" borderId="24" xfId="4" applyFont="1" applyFill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164" fontId="11" fillId="0" borderId="26" xfId="4" applyFont="1" applyFill="1" applyBorder="1" applyAlignment="1">
      <alignment horizontal="right" vertical="center"/>
    </xf>
    <xf numFmtId="41" fontId="8" fillId="4" borderId="0" xfId="1" applyFont="1" applyFill="1" applyBorder="1"/>
    <xf numFmtId="41" fontId="8" fillId="4" borderId="0" xfId="3" applyNumberFormat="1" applyFont="1" applyFill="1"/>
    <xf numFmtId="164" fontId="8" fillId="4" borderId="0" xfId="4" applyFont="1" applyFill="1" applyBorder="1"/>
    <xf numFmtId="0" fontId="11" fillId="0" borderId="27" xfId="3" applyFont="1" applyBorder="1" applyAlignment="1">
      <alignment horizontal="left" vertical="center" wrapText="1"/>
    </xf>
    <xf numFmtId="164" fontId="11" fillId="4" borderId="20" xfId="4" applyFont="1" applyFill="1" applyBorder="1" applyAlignment="1">
      <alignment horizontal="right" vertical="center"/>
    </xf>
    <xf numFmtId="0" fontId="11" fillId="4" borderId="28" xfId="3" applyFont="1" applyFill="1" applyBorder="1" applyAlignment="1">
      <alignment horizontal="left" vertical="center"/>
    </xf>
    <xf numFmtId="0" fontId="11" fillId="0" borderId="20" xfId="3" applyFont="1" applyBorder="1" applyAlignment="1">
      <alignment horizontal="center" vertical="center"/>
    </xf>
    <xf numFmtId="164" fontId="11" fillId="0" borderId="28" xfId="4" applyFont="1" applyFill="1" applyBorder="1" applyAlignment="1">
      <alignment horizontal="center" vertical="center"/>
    </xf>
    <xf numFmtId="164" fontId="11" fillId="0" borderId="29" xfId="4" applyFont="1" applyFill="1" applyBorder="1" applyAlignment="1">
      <alignment horizontal="right" vertical="center"/>
    </xf>
    <xf numFmtId="0" fontId="11" fillId="4" borderId="30" xfId="3" quotePrefix="1" applyFont="1" applyFill="1" applyBorder="1" applyAlignment="1">
      <alignment horizontal="center"/>
    </xf>
    <xf numFmtId="0" fontId="11" fillId="0" borderId="31" xfId="3" applyFont="1" applyBorder="1" applyAlignment="1">
      <alignment horizontal="left" vertical="center" wrapText="1"/>
    </xf>
    <xf numFmtId="164" fontId="11" fillId="4" borderId="30" xfId="4" applyFont="1" applyFill="1" applyBorder="1" applyAlignment="1">
      <alignment horizontal="right" vertical="center"/>
    </xf>
    <xf numFmtId="0" fontId="11" fillId="4" borderId="32" xfId="3" applyFont="1" applyFill="1" applyBorder="1" applyAlignment="1">
      <alignment horizontal="left" vertical="center"/>
    </xf>
    <xf numFmtId="164" fontId="11" fillId="0" borderId="31" xfId="4" applyFont="1" applyFill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164" fontId="11" fillId="0" borderId="33" xfId="4" applyFont="1" applyFill="1" applyBorder="1" applyAlignment="1">
      <alignment horizontal="right" vertical="center"/>
    </xf>
    <xf numFmtId="0" fontId="7" fillId="0" borderId="19" xfId="3" applyFont="1" applyBorder="1" applyAlignment="1">
      <alignment horizontal="center"/>
    </xf>
    <xf numFmtId="0" fontId="11" fillId="0" borderId="32" xfId="3" applyFont="1" applyBorder="1" applyAlignment="1">
      <alignment horizontal="left" vertical="center" wrapText="1"/>
    </xf>
    <xf numFmtId="164" fontId="13" fillId="4" borderId="30" xfId="4" applyFont="1" applyFill="1" applyBorder="1" applyAlignment="1">
      <alignment horizontal="right" vertical="center"/>
    </xf>
    <xf numFmtId="0" fontId="8" fillId="4" borderId="32" xfId="3" applyFont="1" applyFill="1" applyBorder="1"/>
    <xf numFmtId="0" fontId="7" fillId="4" borderId="17" xfId="3" applyFont="1" applyFill="1" applyBorder="1"/>
    <xf numFmtId="164" fontId="13" fillId="0" borderId="17" xfId="4" applyFont="1" applyFill="1" applyBorder="1" applyAlignment="1">
      <alignment horizontal="right" vertical="center"/>
    </xf>
    <xf numFmtId="0" fontId="11" fillId="0" borderId="17" xfId="3" applyFont="1" applyBorder="1" applyAlignment="1">
      <alignment horizontal="left" vertical="center"/>
    </xf>
    <xf numFmtId="164" fontId="11" fillId="4" borderId="34" xfId="4" applyFont="1" applyFill="1" applyBorder="1" applyAlignment="1">
      <alignment horizontal="right" vertical="center"/>
    </xf>
    <xf numFmtId="0" fontId="8" fillId="4" borderId="35" xfId="3" applyFont="1" applyFill="1" applyBorder="1" applyAlignment="1">
      <alignment vertical="center"/>
    </xf>
    <xf numFmtId="0" fontId="8" fillId="4" borderId="27" xfId="3" applyFont="1" applyFill="1" applyBorder="1" applyAlignment="1">
      <alignment vertical="center"/>
    </xf>
    <xf numFmtId="164" fontId="11" fillId="0" borderId="32" xfId="4" applyFont="1" applyFill="1" applyBorder="1" applyAlignment="1">
      <alignment horizontal="center" vertical="center"/>
    </xf>
    <xf numFmtId="0" fontId="8" fillId="4" borderId="28" xfId="3" applyFont="1" applyFill="1" applyBorder="1" applyAlignment="1">
      <alignment vertical="center"/>
    </xf>
    <xf numFmtId="0" fontId="8" fillId="4" borderId="32" xfId="3" applyFont="1" applyFill="1" applyBorder="1" applyAlignment="1">
      <alignment vertical="center"/>
    </xf>
    <xf numFmtId="0" fontId="7" fillId="0" borderId="9" xfId="3" applyFont="1" applyBorder="1" applyAlignment="1">
      <alignment horizontal="center"/>
    </xf>
    <xf numFmtId="0" fontId="7" fillId="4" borderId="36" xfId="3" quotePrefix="1" applyFont="1" applyFill="1" applyBorder="1" applyAlignment="1">
      <alignment horizontal="left"/>
    </xf>
    <xf numFmtId="0" fontId="7" fillId="4" borderId="13" xfId="3" applyFont="1" applyFill="1" applyBorder="1"/>
    <xf numFmtId="164" fontId="13" fillId="0" borderId="13" xfId="4" applyFont="1" applyFill="1" applyBorder="1" applyAlignment="1">
      <alignment horizontal="right" vertical="center"/>
    </xf>
    <xf numFmtId="0" fontId="11" fillId="0" borderId="13" xfId="3" applyFont="1" applyBorder="1" applyAlignment="1">
      <alignment horizontal="left" vertical="center"/>
    </xf>
    <xf numFmtId="0" fontId="11" fillId="0" borderId="13" xfId="3" applyFont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164" fontId="7" fillId="0" borderId="14" xfId="4" applyFont="1" applyFill="1" applyBorder="1" applyAlignment="1">
      <alignment horizontal="right" vertical="center"/>
    </xf>
    <xf numFmtId="0" fontId="8" fillId="4" borderId="27" xfId="3" applyFont="1" applyFill="1" applyBorder="1"/>
    <xf numFmtId="166" fontId="11" fillId="0" borderId="27" xfId="3" quotePrefix="1" applyNumberFormat="1" applyFont="1" applyBorder="1" applyAlignment="1">
      <alignment horizontal="left" vertical="center" wrapText="1"/>
    </xf>
    <xf numFmtId="164" fontId="11" fillId="4" borderId="37" xfId="4" applyFont="1" applyFill="1" applyBorder="1" applyAlignment="1">
      <alignment horizontal="right" vertical="center"/>
    </xf>
    <xf numFmtId="166" fontId="11" fillId="0" borderId="27" xfId="3" applyNumberFormat="1" applyFont="1" applyBorder="1" applyAlignment="1">
      <alignment horizontal="left" vertical="center" wrapText="1"/>
    </xf>
    <xf numFmtId="0" fontId="7" fillId="0" borderId="38" xfId="3" applyFont="1" applyBorder="1" applyAlignment="1">
      <alignment horizontal="center"/>
    </xf>
    <xf numFmtId="0" fontId="11" fillId="4" borderId="39" xfId="3" quotePrefix="1" applyFont="1" applyFill="1" applyBorder="1" applyAlignment="1">
      <alignment horizontal="center"/>
    </xf>
    <xf numFmtId="0" fontId="11" fillId="0" borderId="40" xfId="3" applyFont="1" applyBorder="1" applyAlignment="1">
      <alignment horizontal="left" vertical="center" wrapText="1"/>
    </xf>
    <xf numFmtId="164" fontId="13" fillId="4" borderId="39" xfId="4" applyFont="1" applyFill="1" applyBorder="1" applyAlignment="1">
      <alignment horizontal="right" vertical="center"/>
    </xf>
    <xf numFmtId="0" fontId="8" fillId="4" borderId="40" xfId="3" applyFont="1" applyFill="1" applyBorder="1"/>
    <xf numFmtId="0" fontId="11" fillId="0" borderId="39" xfId="3" applyFont="1" applyBorder="1" applyAlignment="1">
      <alignment horizontal="center" vertical="center"/>
    </xf>
    <xf numFmtId="164" fontId="11" fillId="0" borderId="41" xfId="4" applyFont="1" applyFill="1" applyBorder="1" applyAlignment="1">
      <alignment horizontal="center" vertical="center"/>
    </xf>
    <xf numFmtId="164" fontId="11" fillId="0" borderId="42" xfId="4" applyFont="1" applyFill="1" applyBorder="1" applyAlignment="1">
      <alignment horizontal="right" vertical="center"/>
    </xf>
    <xf numFmtId="0" fontId="7" fillId="3" borderId="43" xfId="3" applyFont="1" applyFill="1" applyBorder="1" applyAlignment="1">
      <alignment horizontal="center" vertical="center"/>
    </xf>
    <xf numFmtId="0" fontId="7" fillId="3" borderId="17" xfId="3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horizontal="center" vertical="center"/>
    </xf>
    <xf numFmtId="164" fontId="13" fillId="4" borderId="13" xfId="4" applyFont="1" applyFill="1" applyBorder="1" applyAlignment="1">
      <alignment horizontal="right" vertical="center"/>
    </xf>
    <xf numFmtId="0" fontId="8" fillId="4" borderId="13" xfId="3" applyFont="1" applyFill="1" applyBorder="1"/>
    <xf numFmtId="164" fontId="11" fillId="0" borderId="27" xfId="4" applyFont="1" applyFill="1" applyBorder="1" applyAlignment="1">
      <alignment horizontal="center" vertical="center"/>
    </xf>
    <xf numFmtId="0" fontId="7" fillId="0" borderId="44" xfId="3" applyFont="1" applyBorder="1" applyAlignment="1">
      <alignment horizontal="center"/>
    </xf>
    <xf numFmtId="0" fontId="11" fillId="0" borderId="45" xfId="3" applyFont="1" applyBorder="1"/>
    <xf numFmtId="0" fontId="11" fillId="0" borderId="46" xfId="3" applyFont="1" applyBorder="1"/>
    <xf numFmtId="164" fontId="13" fillId="0" borderId="46" xfId="4" applyFont="1" applyFill="1" applyBorder="1" applyAlignment="1">
      <alignment horizontal="right"/>
    </xf>
    <xf numFmtId="0" fontId="7" fillId="0" borderId="46" xfId="3" applyFont="1" applyBorder="1" applyAlignment="1">
      <alignment horizontal="left"/>
    </xf>
    <xf numFmtId="0" fontId="11" fillId="0" borderId="46" xfId="3" applyFont="1" applyBorder="1" applyAlignment="1">
      <alignment horizontal="right"/>
    </xf>
    <xf numFmtId="0" fontId="7" fillId="0" borderId="46" xfId="3" applyFont="1" applyBorder="1" applyAlignment="1">
      <alignment horizontal="right"/>
    </xf>
    <xf numFmtId="0" fontId="11" fillId="0" borderId="47" xfId="3" applyFont="1" applyBorder="1" applyAlignment="1">
      <alignment horizontal="center" vertical="center"/>
    </xf>
    <xf numFmtId="164" fontId="11" fillId="0" borderId="48" xfId="4" applyFont="1" applyFill="1" applyBorder="1"/>
    <xf numFmtId="41" fontId="8" fillId="0" borderId="0" xfId="1" applyFont="1" applyFill="1" applyBorder="1"/>
    <xf numFmtId="0" fontId="11" fillId="0" borderId="12" xfId="3" applyFont="1" applyBorder="1"/>
    <xf numFmtId="0" fontId="11" fillId="0" borderId="13" xfId="3" applyFont="1" applyBorder="1"/>
    <xf numFmtId="164" fontId="13" fillId="0" borderId="13" xfId="4" applyFont="1" applyFill="1" applyBorder="1" applyAlignment="1">
      <alignment horizontal="right"/>
    </xf>
    <xf numFmtId="0" fontId="11" fillId="0" borderId="13" xfId="3" applyFont="1" applyBorder="1" applyAlignment="1">
      <alignment horizontal="left"/>
    </xf>
    <xf numFmtId="0" fontId="11" fillId="0" borderId="13" xfId="3" applyFont="1" applyBorder="1" applyAlignment="1">
      <alignment horizontal="right"/>
    </xf>
    <xf numFmtId="0" fontId="11" fillId="0" borderId="36" xfId="3" applyFont="1" applyBorder="1" applyAlignment="1">
      <alignment horizontal="center" vertical="center"/>
    </xf>
    <xf numFmtId="164" fontId="11" fillId="0" borderId="14" xfId="4" applyFont="1" applyFill="1" applyBorder="1"/>
    <xf numFmtId="164" fontId="8" fillId="0" borderId="0" xfId="3" applyNumberFormat="1" applyFont="1"/>
    <xf numFmtId="164" fontId="7" fillId="0" borderId="14" xfId="4" applyFont="1" applyFill="1" applyBorder="1"/>
    <xf numFmtId="0" fontId="11" fillId="0" borderId="49" xfId="3" applyFont="1" applyBorder="1" applyAlignment="1">
      <alignment horizontal="left"/>
    </xf>
    <xf numFmtId="0" fontId="15" fillId="0" borderId="50" xfId="3" applyFont="1" applyBorder="1" applyAlignment="1">
      <alignment horizontal="left"/>
    </xf>
    <xf numFmtId="164" fontId="13" fillId="0" borderId="50" xfId="4" applyFont="1" applyFill="1" applyBorder="1" applyAlignment="1">
      <alignment horizontal="right"/>
    </xf>
    <xf numFmtId="0" fontId="11" fillId="0" borderId="50" xfId="3" applyFont="1" applyBorder="1" applyAlignment="1">
      <alignment horizontal="left"/>
    </xf>
    <xf numFmtId="0" fontId="11" fillId="0" borderId="50" xfId="3" applyFont="1" applyBorder="1" applyAlignment="1">
      <alignment horizontal="right"/>
    </xf>
    <xf numFmtId="164" fontId="11" fillId="0" borderId="50" xfId="4" applyFont="1" applyFill="1" applyBorder="1" applyAlignment="1">
      <alignment horizontal="center"/>
    </xf>
    <xf numFmtId="0" fontId="11" fillId="0" borderId="50" xfId="3" applyFont="1" applyBorder="1" applyAlignment="1">
      <alignment horizontal="center"/>
    </xf>
    <xf numFmtId="4" fontId="11" fillId="0" borderId="51" xfId="3" applyNumberFormat="1" applyFont="1" applyBorder="1"/>
    <xf numFmtId="0" fontId="16" fillId="0" borderId="0" xfId="3" applyFont="1" applyAlignment="1">
      <alignment horizontal="left"/>
    </xf>
    <xf numFmtId="164" fontId="17" fillId="0" borderId="0" xfId="4" applyFont="1" applyFill="1" applyBorder="1" applyAlignment="1">
      <alignment horizontal="right"/>
    </xf>
    <xf numFmtId="0" fontId="18" fillId="0" borderId="0" xfId="3" applyFont="1" applyAlignment="1">
      <alignment horizontal="left"/>
    </xf>
    <xf numFmtId="0" fontId="18" fillId="0" borderId="0" xfId="3" applyFont="1" applyAlignment="1">
      <alignment horizontal="right"/>
    </xf>
    <xf numFmtId="164" fontId="18" fillId="0" borderId="0" xfId="4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4" fontId="18" fillId="0" borderId="0" xfId="3" applyNumberFormat="1" applyFont="1"/>
    <xf numFmtId="0" fontId="18" fillId="4" borderId="0" xfId="3" applyFont="1" applyFill="1"/>
    <xf numFmtId="0" fontId="18" fillId="0" borderId="0" xfId="3" applyFont="1"/>
    <xf numFmtId="0" fontId="4" fillId="4" borderId="0" xfId="3" applyFont="1" applyFill="1"/>
    <xf numFmtId="0" fontId="19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4" fontId="4" fillId="4" borderId="0" xfId="3" applyNumberFormat="1" applyFont="1" applyFill="1"/>
    <xf numFmtId="0" fontId="4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167" fontId="4" fillId="0" borderId="0" xfId="5" applyFont="1" applyFill="1" applyBorder="1" applyAlignment="1">
      <alignment horizontal="center" vertical="center"/>
    </xf>
    <xf numFmtId="167" fontId="20" fillId="0" borderId="0" xfId="5" applyFont="1" applyFill="1" applyBorder="1" applyAlignment="1">
      <alignment horizontal="right" vertical="center"/>
    </xf>
    <xf numFmtId="0" fontId="21" fillId="0" borderId="0" xfId="3" applyFont="1" applyAlignment="1">
      <alignment horizontal="center" vertical="center"/>
    </xf>
    <xf numFmtId="0" fontId="22" fillId="0" borderId="0" xfId="3" applyFont="1" applyAlignment="1">
      <alignment horizontal="right" vertical="center"/>
    </xf>
    <xf numFmtId="10" fontId="23" fillId="0" borderId="0" xfId="3" applyNumberFormat="1" applyFont="1"/>
    <xf numFmtId="10" fontId="24" fillId="0" borderId="0" xfId="3" applyNumberFormat="1" applyFont="1" applyAlignment="1">
      <alignment horizontal="right"/>
    </xf>
    <xf numFmtId="10" fontId="23" fillId="0" borderId="0" xfId="3" applyNumberFormat="1" applyFont="1" applyAlignment="1">
      <alignment horizontal="left"/>
    </xf>
    <xf numFmtId="10" fontId="8" fillId="0" borderId="0" xfId="3" applyNumberFormat="1" applyFont="1"/>
    <xf numFmtId="0" fontId="8" fillId="0" borderId="0" xfId="3" applyFont="1" applyAlignment="1">
      <alignment horizontal="right"/>
    </xf>
    <xf numFmtId="0" fontId="8" fillId="0" borderId="0" xfId="3" applyFont="1" applyAlignment="1">
      <alignment horizontal="left"/>
    </xf>
  </cellXfs>
  <cellStyles count="6">
    <cellStyle name="Comma [0]" xfId="1" builtinId="6"/>
    <cellStyle name="Comma [0] 2" xfId="5" xr:uid="{61B05E39-1CEA-4114-8CF5-3042A729BB49}"/>
    <cellStyle name="Comma 2" xfId="4" xr:uid="{8E0549F5-BBDB-4746-BBBA-767B58E9D580}"/>
    <cellStyle name="Normal" xfId="0" builtinId="0"/>
    <cellStyle name="Normal 2" xfId="3" xr:uid="{2AA5943D-5505-44AB-BCD8-13B4106DA80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%20dan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BoQ"/>
      <sheetName val="Volume"/>
      <sheetName val="AHSP"/>
      <sheetName val="Analisa Pipa HDPE"/>
      <sheetName val="Referensi Harga"/>
    </sheetNames>
    <sheetDataSet>
      <sheetData sheetId="0"/>
      <sheetData sheetId="1">
        <row r="35">
          <cell r="K35">
            <v>46</v>
          </cell>
        </row>
        <row r="36">
          <cell r="K36">
            <v>32</v>
          </cell>
        </row>
      </sheetData>
      <sheetData sheetId="2">
        <row r="5">
          <cell r="M5">
            <v>7.5359999999999996</v>
          </cell>
        </row>
        <row r="6">
          <cell r="B6">
            <v>3.5999999999999996</v>
          </cell>
          <cell r="M6">
            <v>3.7679999999999998</v>
          </cell>
        </row>
        <row r="9">
          <cell r="B9">
            <v>1.44</v>
          </cell>
        </row>
        <row r="12">
          <cell r="B12">
            <v>3.5999999999999996</v>
          </cell>
        </row>
        <row r="15">
          <cell r="B15">
            <v>1.2000000000000002</v>
          </cell>
        </row>
        <row r="17">
          <cell r="B17">
            <v>30.12</v>
          </cell>
        </row>
        <row r="19">
          <cell r="N19">
            <v>93.5</v>
          </cell>
        </row>
        <row r="20">
          <cell r="N20">
            <v>22.68</v>
          </cell>
        </row>
        <row r="25">
          <cell r="N25">
            <v>170.5</v>
          </cell>
        </row>
        <row r="26">
          <cell r="N26">
            <v>45.36</v>
          </cell>
        </row>
        <row r="31">
          <cell r="B31">
            <v>4.8</v>
          </cell>
        </row>
        <row r="34">
          <cell r="B34">
            <v>1.92</v>
          </cell>
        </row>
        <row r="37">
          <cell r="B37">
            <v>4.8</v>
          </cell>
        </row>
        <row r="40">
          <cell r="B40">
            <v>1.6</v>
          </cell>
        </row>
        <row r="67">
          <cell r="B67">
            <v>48.6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689B-438B-4890-81C8-C36D72E0A233}">
  <dimension ref="A2:BL110"/>
  <sheetViews>
    <sheetView showGridLines="0" tabSelected="1" topLeftCell="A55" workbookViewId="0">
      <selection activeCell="K76" sqref="K76"/>
    </sheetView>
  </sheetViews>
  <sheetFormatPr defaultColWidth="9.140625" defaultRowHeight="15.75" x14ac:dyDescent="0.25"/>
  <cols>
    <col min="1" max="2" width="4.7109375" style="17" customWidth="1"/>
    <col min="3" max="3" width="72.7109375" style="2" customWidth="1"/>
    <col min="4" max="4" width="10.7109375" style="13" bestFit="1" customWidth="1"/>
    <col min="5" max="5" width="5.7109375" style="14" customWidth="1"/>
    <col min="6" max="6" width="3.7109375" style="15" customWidth="1"/>
    <col min="7" max="7" width="17.7109375" style="16" customWidth="1"/>
    <col min="8" max="8" width="3.7109375" style="17" customWidth="1"/>
    <col min="9" max="9" width="17.7109375" style="18" customWidth="1"/>
    <col min="10" max="10" width="15.140625" style="2" customWidth="1"/>
    <col min="11" max="11" width="20.85546875" style="2" customWidth="1"/>
    <col min="12" max="12" width="27.140625" style="2" bestFit="1" customWidth="1"/>
    <col min="13" max="13" width="15.42578125" style="2" customWidth="1"/>
    <col min="14" max="14" width="13.7109375" style="2" customWidth="1"/>
    <col min="15" max="15" width="13" style="2" customWidth="1"/>
    <col min="16" max="16384" width="9.140625" style="2"/>
  </cols>
  <sheetData>
    <row r="2" spans="1:63" ht="20.25" x14ac:dyDescent="0.3">
      <c r="A2" s="1" t="s">
        <v>107</v>
      </c>
      <c r="B2" s="1"/>
      <c r="C2" s="1"/>
      <c r="D2" s="1"/>
      <c r="E2" s="1"/>
      <c r="F2" s="1"/>
      <c r="G2" s="1"/>
      <c r="H2" s="1"/>
      <c r="I2" s="1"/>
    </row>
    <row r="3" spans="1:63" ht="17.25" customHeight="1" x14ac:dyDescent="0.35">
      <c r="A3" s="3"/>
      <c r="B3" s="3"/>
      <c r="C3" s="3"/>
      <c r="D3" s="4"/>
      <c r="E3" s="5"/>
      <c r="F3" s="3"/>
      <c r="G3" s="3"/>
      <c r="H3" s="3"/>
      <c r="I3" s="3"/>
    </row>
    <row r="4" spans="1:63" ht="16.5" customHeight="1" x14ac:dyDescent="0.25">
      <c r="A4" s="6" t="s">
        <v>0</v>
      </c>
      <c r="B4" s="6"/>
      <c r="C4" s="7" t="s">
        <v>108</v>
      </c>
      <c r="D4" s="8"/>
      <c r="E4" s="9"/>
      <c r="F4" s="10"/>
      <c r="G4" s="10"/>
      <c r="H4" s="10"/>
      <c r="I4" s="10"/>
    </row>
    <row r="5" spans="1:63" ht="16.5" customHeight="1" x14ac:dyDescent="0.25">
      <c r="A5" s="11" t="s">
        <v>1</v>
      </c>
      <c r="B5" s="12"/>
      <c r="C5" s="7" t="s">
        <v>2</v>
      </c>
    </row>
    <row r="6" spans="1:63" ht="3.95" customHeight="1" thickBot="1" x14ac:dyDescent="0.35">
      <c r="A6" s="19"/>
      <c r="B6" s="20"/>
      <c r="C6" s="21"/>
    </row>
    <row r="7" spans="1:63" s="26" customFormat="1" ht="15" customHeight="1" thickTop="1" thickBot="1" x14ac:dyDescent="0.35">
      <c r="A7" s="22" t="s">
        <v>3</v>
      </c>
      <c r="B7" s="23" t="s">
        <v>4</v>
      </c>
      <c r="C7" s="23"/>
      <c r="D7" s="23" t="s">
        <v>5</v>
      </c>
      <c r="E7" s="23"/>
      <c r="F7" s="24" t="s">
        <v>6</v>
      </c>
      <c r="G7" s="24"/>
      <c r="H7" s="24" t="s">
        <v>7</v>
      </c>
      <c r="I7" s="25"/>
    </row>
    <row r="8" spans="1:63" s="26" customFormat="1" ht="17.25" thickTop="1" x14ac:dyDescent="0.25">
      <c r="A8" s="27"/>
      <c r="B8" s="28"/>
      <c r="C8" s="28"/>
      <c r="D8" s="28"/>
      <c r="E8" s="28"/>
      <c r="F8" s="29" t="s">
        <v>8</v>
      </c>
      <c r="G8" s="29"/>
      <c r="H8" s="30" t="s">
        <v>9</v>
      </c>
      <c r="I8" s="31"/>
      <c r="M8" s="32"/>
      <c r="N8" s="32"/>
    </row>
    <row r="9" spans="1:63" s="26" customFormat="1" ht="8.1" customHeight="1" x14ac:dyDescent="0.25">
      <c r="A9" s="33">
        <v>1</v>
      </c>
      <c r="B9" s="34">
        <v>2</v>
      </c>
      <c r="C9" s="34"/>
      <c r="D9" s="34">
        <v>3</v>
      </c>
      <c r="E9" s="34"/>
      <c r="F9" s="34">
        <v>4</v>
      </c>
      <c r="G9" s="34"/>
      <c r="H9" s="34">
        <v>5</v>
      </c>
      <c r="I9" s="35"/>
      <c r="M9" s="32"/>
      <c r="N9" s="32"/>
    </row>
    <row r="10" spans="1:63" s="26" customFormat="1" ht="15.6" customHeight="1" x14ac:dyDescent="0.25">
      <c r="A10" s="36" t="s">
        <v>10</v>
      </c>
      <c r="B10" s="37"/>
      <c r="C10" s="37"/>
      <c r="D10" s="37"/>
      <c r="E10" s="37"/>
      <c r="F10" s="37"/>
      <c r="G10" s="37"/>
      <c r="H10" s="37"/>
      <c r="I10" s="38"/>
      <c r="M10" s="32"/>
      <c r="N10" s="32"/>
    </row>
    <row r="11" spans="1:63" s="50" customFormat="1" ht="16.5" customHeight="1" x14ac:dyDescent="0.3">
      <c r="A11" s="39">
        <v>1</v>
      </c>
      <c r="B11" s="40" t="s">
        <v>11</v>
      </c>
      <c r="C11" s="41"/>
      <c r="D11" s="42"/>
      <c r="E11" s="43"/>
      <c r="F11" s="44"/>
      <c r="G11" s="45"/>
      <c r="H11" s="46" t="s">
        <v>12</v>
      </c>
      <c r="I11" s="47">
        <f>SUM(I12:I16)</f>
        <v>0</v>
      </c>
      <c r="J11" s="48"/>
      <c r="K11" s="49"/>
      <c r="L11" s="49"/>
      <c r="M11" s="32"/>
      <c r="N11" s="32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</row>
    <row r="12" spans="1:63" s="50" customFormat="1" ht="15.95" customHeight="1" x14ac:dyDescent="0.3">
      <c r="A12" s="51"/>
      <c r="B12" s="52" t="s">
        <v>13</v>
      </c>
      <c r="C12" s="53" t="s">
        <v>14</v>
      </c>
      <c r="D12" s="54">
        <v>1</v>
      </c>
      <c r="E12" s="55" t="s">
        <v>15</v>
      </c>
      <c r="F12" s="56" t="s">
        <v>16</v>
      </c>
      <c r="G12" s="57">
        <v>0</v>
      </c>
      <c r="H12" s="58" t="s">
        <v>16</v>
      </c>
      <c r="I12" s="59">
        <f>D12*G12</f>
        <v>0</v>
      </c>
      <c r="J12" s="60"/>
      <c r="K12" s="49"/>
      <c r="L12" s="61"/>
      <c r="M12" s="62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</row>
    <row r="13" spans="1:63" s="50" customFormat="1" ht="15.95" customHeight="1" x14ac:dyDescent="0.3">
      <c r="A13" s="51"/>
      <c r="B13" s="52" t="s">
        <v>17</v>
      </c>
      <c r="C13" s="63" t="s">
        <v>18</v>
      </c>
      <c r="D13" s="64">
        <v>1</v>
      </c>
      <c r="E13" s="65" t="s">
        <v>15</v>
      </c>
      <c r="F13" s="66" t="s">
        <v>16</v>
      </c>
      <c r="G13" s="67">
        <v>0</v>
      </c>
      <c r="H13" s="66" t="s">
        <v>16</v>
      </c>
      <c r="I13" s="68">
        <f>D13*G13</f>
        <v>0</v>
      </c>
      <c r="J13" s="49"/>
      <c r="K13" s="49"/>
      <c r="L13" s="49"/>
      <c r="M13" s="62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1:63" s="50" customFormat="1" ht="15.95" customHeight="1" x14ac:dyDescent="0.3">
      <c r="A14" s="51"/>
      <c r="B14" s="69" t="s">
        <v>19</v>
      </c>
      <c r="C14" s="70" t="s">
        <v>20</v>
      </c>
      <c r="D14" s="64">
        <v>1</v>
      </c>
      <c r="E14" s="65" t="s">
        <v>15</v>
      </c>
      <c r="F14" s="66" t="s">
        <v>16</v>
      </c>
      <c r="G14" s="67">
        <v>0</v>
      </c>
      <c r="H14" s="66" t="s">
        <v>16</v>
      </c>
      <c r="I14" s="68">
        <f>D14*G14</f>
        <v>0</v>
      </c>
      <c r="J14" s="49"/>
      <c r="K14" s="49"/>
      <c r="L14" s="49"/>
      <c r="M14" s="62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s="50" customFormat="1" ht="15.95" customHeight="1" x14ac:dyDescent="0.3">
      <c r="A15" s="51"/>
      <c r="B15" s="69" t="s">
        <v>21</v>
      </c>
      <c r="C15" s="70" t="s">
        <v>22</v>
      </c>
      <c r="D15" s="71">
        <v>1</v>
      </c>
      <c r="E15" s="72" t="s">
        <v>15</v>
      </c>
      <c r="F15" s="66" t="s">
        <v>16</v>
      </c>
      <c r="G15" s="73">
        <v>0</v>
      </c>
      <c r="H15" s="66" t="s">
        <v>16</v>
      </c>
      <c r="I15" s="68">
        <f>D15*G15</f>
        <v>0</v>
      </c>
      <c r="J15" s="49"/>
      <c r="K15" s="49"/>
      <c r="L15" s="49"/>
      <c r="M15" s="62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3" s="50" customFormat="1" ht="15.95" customHeight="1" x14ac:dyDescent="0.3">
      <c r="A16" s="51"/>
      <c r="B16" s="69" t="s">
        <v>23</v>
      </c>
      <c r="C16" s="70" t="s">
        <v>24</v>
      </c>
      <c r="D16" s="71">
        <v>1</v>
      </c>
      <c r="E16" s="72" t="s">
        <v>15</v>
      </c>
      <c r="F16" s="74" t="s">
        <v>16</v>
      </c>
      <c r="G16" s="73">
        <v>0</v>
      </c>
      <c r="H16" s="66" t="s">
        <v>16</v>
      </c>
      <c r="I16" s="75">
        <f>D16*G16</f>
        <v>0</v>
      </c>
      <c r="J16" s="49"/>
      <c r="K16" s="49"/>
      <c r="L16" s="49"/>
      <c r="M16" s="62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1:63" s="50" customFormat="1" ht="9.9499999999999993" customHeight="1" x14ac:dyDescent="0.3">
      <c r="A17" s="76"/>
      <c r="B17" s="69"/>
      <c r="C17" s="77"/>
      <c r="D17" s="78"/>
      <c r="E17" s="79"/>
      <c r="F17" s="74"/>
      <c r="G17" s="73"/>
      <c r="H17" s="74"/>
      <c r="I17" s="75"/>
      <c r="J17" s="49"/>
      <c r="K17" s="49"/>
      <c r="L17" s="49"/>
      <c r="M17" s="62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</row>
    <row r="18" spans="1:63" s="50" customFormat="1" ht="15.95" customHeight="1" x14ac:dyDescent="0.2">
      <c r="A18" s="36" t="s">
        <v>25</v>
      </c>
      <c r="B18" s="37"/>
      <c r="C18" s="37"/>
      <c r="D18" s="37"/>
      <c r="E18" s="37"/>
      <c r="F18" s="37"/>
      <c r="G18" s="37"/>
      <c r="H18" s="37"/>
      <c r="I18" s="38"/>
      <c r="J18" s="49"/>
      <c r="K18" s="49"/>
      <c r="L18" s="49"/>
      <c r="M18" s="62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</row>
    <row r="19" spans="1:63" s="50" customFormat="1" ht="15.95" customHeight="1" x14ac:dyDescent="0.3">
      <c r="A19" s="39">
        <v>1</v>
      </c>
      <c r="B19" s="40" t="s">
        <v>26</v>
      </c>
      <c r="C19" s="80"/>
      <c r="D19" s="81"/>
      <c r="E19" s="82"/>
      <c r="F19" s="44"/>
      <c r="G19" s="45"/>
      <c r="H19" s="46" t="s">
        <v>16</v>
      </c>
      <c r="I19" s="47">
        <f>SUM(I20:I29)</f>
        <v>0</v>
      </c>
      <c r="J19" s="49"/>
      <c r="K19" s="49"/>
      <c r="L19" s="49"/>
      <c r="M19" s="62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</row>
    <row r="20" spans="1:63" s="50" customFormat="1" ht="15.95" customHeight="1" x14ac:dyDescent="0.3">
      <c r="A20" s="76"/>
      <c r="B20" s="52" t="s">
        <v>13</v>
      </c>
      <c r="C20" s="53" t="s">
        <v>27</v>
      </c>
      <c r="D20" s="83">
        <f>[1]Volume!B12+[1]Volume!B37</f>
        <v>8.3999999999999986</v>
      </c>
      <c r="E20" s="84" t="s">
        <v>28</v>
      </c>
      <c r="F20" s="66" t="s">
        <v>16</v>
      </c>
      <c r="G20" s="67">
        <v>0</v>
      </c>
      <c r="H20" s="66" t="s">
        <v>16</v>
      </c>
      <c r="I20" s="68">
        <f>D20*G20</f>
        <v>0</v>
      </c>
      <c r="J20" s="49"/>
      <c r="K20" s="49"/>
      <c r="L20" s="49"/>
      <c r="M20" s="62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s="50" customFormat="1" ht="15.95" customHeight="1" x14ac:dyDescent="0.3">
      <c r="A21" s="76"/>
      <c r="B21" s="69" t="s">
        <v>21</v>
      </c>
      <c r="C21" s="63" t="s">
        <v>29</v>
      </c>
      <c r="D21" s="64">
        <f>[1]Volume!B15+[1]Volume!B40</f>
        <v>2.8000000000000003</v>
      </c>
      <c r="E21" s="85" t="s">
        <v>28</v>
      </c>
      <c r="F21" s="66" t="s">
        <v>16</v>
      </c>
      <c r="G21" s="86">
        <v>0</v>
      </c>
      <c r="H21" s="66" t="s">
        <v>16</v>
      </c>
      <c r="I21" s="68">
        <f>G21*D21</f>
        <v>0</v>
      </c>
      <c r="J21" s="49"/>
      <c r="K21" s="49"/>
      <c r="L21" s="49"/>
      <c r="M21" s="62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</row>
    <row r="22" spans="1:63" s="50" customFormat="1" ht="15.95" customHeight="1" x14ac:dyDescent="0.3">
      <c r="A22" s="76"/>
      <c r="B22" s="69" t="s">
        <v>23</v>
      </c>
      <c r="C22" s="70" t="s">
        <v>30</v>
      </c>
      <c r="D22" s="64">
        <f>[1]Volume!B6+[1]Volume!B9+[1]Volume!B31+[1]Volume!B34</f>
        <v>11.76</v>
      </c>
      <c r="E22" s="85" t="s">
        <v>28</v>
      </c>
      <c r="F22" s="66" t="s">
        <v>16</v>
      </c>
      <c r="G22" s="86">
        <v>0</v>
      </c>
      <c r="H22" s="66" t="s">
        <v>16</v>
      </c>
      <c r="I22" s="68">
        <f>G22*D22</f>
        <v>0</v>
      </c>
      <c r="J22" s="49"/>
      <c r="K22" s="49"/>
      <c r="L22" s="49"/>
      <c r="M22" s="62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3" spans="1:63" s="50" customFormat="1" ht="15.95" customHeight="1" x14ac:dyDescent="0.3">
      <c r="A23" s="76"/>
      <c r="B23" s="69" t="s">
        <v>31</v>
      </c>
      <c r="C23" s="70" t="s">
        <v>32</v>
      </c>
      <c r="D23" s="64">
        <v>3450</v>
      </c>
      <c r="E23" s="85" t="s">
        <v>33</v>
      </c>
      <c r="F23" s="66" t="s">
        <v>16</v>
      </c>
      <c r="G23" s="86">
        <v>0</v>
      </c>
      <c r="H23" s="66" t="s">
        <v>16</v>
      </c>
      <c r="I23" s="68">
        <f>G23*D23</f>
        <v>0</v>
      </c>
      <c r="J23" s="49"/>
      <c r="K23" s="49"/>
      <c r="L23" s="49"/>
      <c r="M23" s="62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</row>
    <row r="24" spans="1:63" s="50" customFormat="1" ht="15.95" customHeight="1" x14ac:dyDescent="0.3">
      <c r="A24" s="76"/>
      <c r="B24" s="69" t="s">
        <v>34</v>
      </c>
      <c r="C24" s="70" t="s">
        <v>35</v>
      </c>
      <c r="D24" s="64">
        <f>5.45*2.5*6</f>
        <v>81.75</v>
      </c>
      <c r="E24" s="87" t="s">
        <v>33</v>
      </c>
      <c r="F24" s="66" t="s">
        <v>16</v>
      </c>
      <c r="G24" s="86">
        <v>0</v>
      </c>
      <c r="H24" s="66" t="s">
        <v>16</v>
      </c>
      <c r="I24" s="68">
        <f>G24*D24</f>
        <v>0</v>
      </c>
      <c r="J24" s="49"/>
      <c r="K24" s="49"/>
      <c r="L24" s="49"/>
      <c r="M24" s="62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</row>
    <row r="25" spans="1:63" s="50" customFormat="1" ht="15.95" customHeight="1" x14ac:dyDescent="0.3">
      <c r="A25" s="76"/>
      <c r="B25" s="69" t="s">
        <v>36</v>
      </c>
      <c r="C25" s="70" t="s">
        <v>37</v>
      </c>
      <c r="D25" s="71">
        <f>[1]Volume!N19+[1]Volume!N25</f>
        <v>264</v>
      </c>
      <c r="E25" s="88" t="s">
        <v>33</v>
      </c>
      <c r="F25" s="74" t="s">
        <v>16</v>
      </c>
      <c r="G25" s="86">
        <v>0</v>
      </c>
      <c r="H25" s="74" t="s">
        <v>16</v>
      </c>
      <c r="I25" s="68">
        <f t="shared" ref="I25:I29" si="0">G25*D25</f>
        <v>0</v>
      </c>
      <c r="J25" s="49"/>
      <c r="K25" s="49"/>
      <c r="L25" s="49"/>
      <c r="M25" s="62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</row>
    <row r="26" spans="1:63" s="50" customFormat="1" ht="15.95" customHeight="1" x14ac:dyDescent="0.3">
      <c r="A26" s="76"/>
      <c r="B26" s="69" t="s">
        <v>38</v>
      </c>
      <c r="C26" s="70" t="s">
        <v>39</v>
      </c>
      <c r="D26" s="71">
        <f>[1]Volume!N20+[1]Volume!N26</f>
        <v>68.039999999999992</v>
      </c>
      <c r="E26" s="88" t="s">
        <v>33</v>
      </c>
      <c r="F26" s="74" t="s">
        <v>16</v>
      </c>
      <c r="G26" s="86">
        <v>0</v>
      </c>
      <c r="H26" s="74" t="s">
        <v>16</v>
      </c>
      <c r="I26" s="68">
        <f t="shared" si="0"/>
        <v>0</v>
      </c>
      <c r="J26" s="49"/>
      <c r="K26" s="49"/>
      <c r="L26" s="49"/>
      <c r="M26" s="62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</row>
    <row r="27" spans="1:63" s="50" customFormat="1" ht="15.95" customHeight="1" x14ac:dyDescent="0.3">
      <c r="A27" s="76"/>
      <c r="B27" s="69" t="s">
        <v>40</v>
      </c>
      <c r="C27" s="70" t="s">
        <v>41</v>
      </c>
      <c r="D27" s="71">
        <v>40</v>
      </c>
      <c r="E27" s="88" t="s">
        <v>42</v>
      </c>
      <c r="F27" s="74" t="s">
        <v>16</v>
      </c>
      <c r="G27" s="86">
        <v>0</v>
      </c>
      <c r="H27" s="74" t="s">
        <v>16</v>
      </c>
      <c r="I27" s="68">
        <f t="shared" si="0"/>
        <v>0</v>
      </c>
      <c r="J27" s="49"/>
      <c r="K27" s="49"/>
      <c r="L27" s="49"/>
      <c r="M27" s="62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</row>
    <row r="28" spans="1:63" s="50" customFormat="1" ht="15.95" customHeight="1" x14ac:dyDescent="0.3">
      <c r="A28" s="76"/>
      <c r="B28" s="69" t="s">
        <v>43</v>
      </c>
      <c r="C28" s="70" t="s">
        <v>44</v>
      </c>
      <c r="D28" s="71">
        <f>([1]Volume!B17+[1]Volume!B67)*1.1</f>
        <v>86.591999999999999</v>
      </c>
      <c r="E28" s="85" t="s">
        <v>45</v>
      </c>
      <c r="F28" s="74" t="s">
        <v>16</v>
      </c>
      <c r="G28" s="86">
        <v>0</v>
      </c>
      <c r="H28" s="74" t="s">
        <v>16</v>
      </c>
      <c r="I28" s="68">
        <f t="shared" si="0"/>
        <v>0</v>
      </c>
      <c r="J28" s="49"/>
      <c r="K28" s="49"/>
      <c r="L28" s="49"/>
      <c r="M28" s="62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</row>
    <row r="29" spans="1:63" s="50" customFormat="1" ht="15.95" customHeight="1" x14ac:dyDescent="0.3">
      <c r="A29" s="76"/>
      <c r="B29" s="69" t="s">
        <v>46</v>
      </c>
      <c r="C29" s="70" t="s">
        <v>47</v>
      </c>
      <c r="D29" s="71">
        <f>D28</f>
        <v>86.591999999999999</v>
      </c>
      <c r="E29" s="85" t="s">
        <v>45</v>
      </c>
      <c r="F29" s="74" t="s">
        <v>16</v>
      </c>
      <c r="G29" s="86">
        <v>0</v>
      </c>
      <c r="H29" s="74" t="s">
        <v>16</v>
      </c>
      <c r="I29" s="75">
        <f t="shared" si="0"/>
        <v>0</v>
      </c>
      <c r="J29" s="49"/>
      <c r="K29" s="49"/>
      <c r="L29" s="49"/>
      <c r="M29" s="62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</row>
    <row r="30" spans="1:63" s="50" customFormat="1" ht="9.9499999999999993" customHeight="1" x14ac:dyDescent="0.3">
      <c r="A30" s="76"/>
      <c r="B30" s="69"/>
      <c r="C30" s="70"/>
      <c r="D30" s="71"/>
      <c r="E30" s="79"/>
      <c r="F30" s="74"/>
      <c r="G30" s="86"/>
      <c r="H30" s="74"/>
      <c r="I30" s="75"/>
      <c r="J30" s="49"/>
      <c r="K30" s="49"/>
      <c r="L30" s="49"/>
      <c r="M30" s="62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s="50" customFormat="1" ht="15.95" customHeight="1" x14ac:dyDescent="0.3">
      <c r="A31" s="89">
        <v>2</v>
      </c>
      <c r="B31" s="90" t="s">
        <v>48</v>
      </c>
      <c r="C31" s="91"/>
      <c r="D31" s="92"/>
      <c r="E31" s="93"/>
      <c r="F31" s="94"/>
      <c r="G31" s="95"/>
      <c r="H31" s="96" t="s">
        <v>16</v>
      </c>
      <c r="I31" s="97">
        <f>SUM(I32:I46)</f>
        <v>0</v>
      </c>
      <c r="J31" s="49"/>
      <c r="K31" s="49"/>
      <c r="L31" s="49"/>
      <c r="M31" s="6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s="50" customFormat="1" ht="15.95" customHeight="1" x14ac:dyDescent="0.3">
      <c r="A32" s="76"/>
      <c r="B32" s="52" t="s">
        <v>13</v>
      </c>
      <c r="C32" s="53" t="s">
        <v>49</v>
      </c>
      <c r="D32" s="83">
        <v>2</v>
      </c>
      <c r="E32" s="84" t="s">
        <v>50</v>
      </c>
      <c r="F32" s="66" t="s">
        <v>16</v>
      </c>
      <c r="G32" s="86">
        <v>0</v>
      </c>
      <c r="H32" s="66" t="s">
        <v>16</v>
      </c>
      <c r="I32" s="68">
        <f>D32*G32</f>
        <v>0</v>
      </c>
      <c r="J32" s="49"/>
      <c r="K32" s="49"/>
      <c r="L32" s="49"/>
      <c r="M32" s="62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s="50" customFormat="1" ht="15.95" customHeight="1" x14ac:dyDescent="0.3">
      <c r="A33" s="76"/>
      <c r="B33" s="69" t="s">
        <v>17</v>
      </c>
      <c r="C33" s="63" t="s">
        <v>51</v>
      </c>
      <c r="D33" s="64">
        <v>3</v>
      </c>
      <c r="E33" s="85" t="s">
        <v>50</v>
      </c>
      <c r="F33" s="66" t="s">
        <v>16</v>
      </c>
      <c r="G33" s="86">
        <v>0</v>
      </c>
      <c r="H33" s="66" t="s">
        <v>16</v>
      </c>
      <c r="I33" s="68">
        <f>D33*G33</f>
        <v>0</v>
      </c>
      <c r="J33" s="49"/>
      <c r="K33" s="49"/>
      <c r="L33" s="49"/>
      <c r="M33" s="62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63" s="50" customFormat="1" ht="15.95" customHeight="1" x14ac:dyDescent="0.3">
      <c r="A34" s="76"/>
      <c r="B34" s="69" t="s">
        <v>19</v>
      </c>
      <c r="C34" s="70" t="s">
        <v>52</v>
      </c>
      <c r="D34" s="64">
        <v>5.5</v>
      </c>
      <c r="E34" s="85" t="s">
        <v>45</v>
      </c>
      <c r="F34" s="66" t="s">
        <v>16</v>
      </c>
      <c r="G34" s="86">
        <v>0</v>
      </c>
      <c r="H34" s="66" t="s">
        <v>16</v>
      </c>
      <c r="I34" s="68">
        <f>G34*D34</f>
        <v>0</v>
      </c>
      <c r="J34" s="49"/>
      <c r="K34" s="49"/>
      <c r="L34" s="49"/>
      <c r="M34" s="62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63" s="50" customFormat="1" ht="15.95" customHeight="1" x14ac:dyDescent="0.3">
      <c r="A35" s="76"/>
      <c r="B35" s="69" t="s">
        <v>21</v>
      </c>
      <c r="C35" s="70" t="s">
        <v>53</v>
      </c>
      <c r="D35" s="64">
        <f>[1]Volume!M5*[1]BoQ!K35</f>
        <v>346.65600000000001</v>
      </c>
      <c r="E35" s="85" t="s">
        <v>33</v>
      </c>
      <c r="F35" s="66" t="s">
        <v>16</v>
      </c>
      <c r="G35" s="86">
        <v>0</v>
      </c>
      <c r="H35" s="66" t="s">
        <v>16</v>
      </c>
      <c r="I35" s="68">
        <f>G35*D35</f>
        <v>0</v>
      </c>
      <c r="J35" s="49"/>
      <c r="K35" s="49"/>
      <c r="L35" s="49"/>
      <c r="M35" s="62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s="50" customFormat="1" ht="15.95" customHeight="1" x14ac:dyDescent="0.3">
      <c r="A36" s="76"/>
      <c r="B36" s="69" t="s">
        <v>21</v>
      </c>
      <c r="C36" s="70" t="s">
        <v>54</v>
      </c>
      <c r="D36" s="64">
        <f>[1]Volume!M6*[1]BoQ!K36</f>
        <v>120.57599999999999</v>
      </c>
      <c r="E36" s="85" t="s">
        <v>33</v>
      </c>
      <c r="F36" s="66" t="s">
        <v>16</v>
      </c>
      <c r="G36" s="86">
        <v>0</v>
      </c>
      <c r="H36" s="66" t="s">
        <v>16</v>
      </c>
      <c r="I36" s="68">
        <f>G36*D36</f>
        <v>0</v>
      </c>
      <c r="J36" s="49"/>
      <c r="K36" s="49"/>
      <c r="L36" s="49"/>
      <c r="M36" s="62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  <row r="37" spans="1:63" s="50" customFormat="1" ht="15.95" customHeight="1" x14ac:dyDescent="0.3">
      <c r="A37" s="76"/>
      <c r="B37" s="69" t="s">
        <v>34</v>
      </c>
      <c r="C37" s="70" t="s">
        <v>55</v>
      </c>
      <c r="D37" s="64">
        <v>1</v>
      </c>
      <c r="E37" s="85" t="s">
        <v>56</v>
      </c>
      <c r="F37" s="66" t="s">
        <v>16</v>
      </c>
      <c r="G37" s="86">
        <v>0</v>
      </c>
      <c r="H37" s="66" t="s">
        <v>16</v>
      </c>
      <c r="I37" s="68">
        <f>G37*D37</f>
        <v>0</v>
      </c>
      <c r="J37" s="49"/>
      <c r="K37" s="49"/>
      <c r="L37" s="49"/>
      <c r="M37" s="62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63" s="50" customFormat="1" ht="15.95" customHeight="1" x14ac:dyDescent="0.3">
      <c r="A38" s="76"/>
      <c r="B38" s="69" t="s">
        <v>36</v>
      </c>
      <c r="C38" s="70" t="s">
        <v>35</v>
      </c>
      <c r="D38" s="64">
        <v>4</v>
      </c>
      <c r="E38" s="85" t="s">
        <v>45</v>
      </c>
      <c r="F38" s="66" t="s">
        <v>16</v>
      </c>
      <c r="G38" s="86">
        <v>0</v>
      </c>
      <c r="H38" s="66" t="s">
        <v>16</v>
      </c>
      <c r="I38" s="68">
        <f t="shared" ref="I38:I46" si="1">G38*D38</f>
        <v>0</v>
      </c>
      <c r="J38" s="49"/>
      <c r="K38" s="49"/>
      <c r="L38" s="49"/>
      <c r="M38" s="62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</row>
    <row r="39" spans="1:63" s="50" customFormat="1" ht="15.95" customHeight="1" x14ac:dyDescent="0.3">
      <c r="A39" s="76"/>
      <c r="B39" s="69" t="s">
        <v>57</v>
      </c>
      <c r="C39" s="70" t="s">
        <v>58</v>
      </c>
      <c r="D39" s="64">
        <v>1.5</v>
      </c>
      <c r="E39" s="85" t="s">
        <v>28</v>
      </c>
      <c r="F39" s="66" t="s">
        <v>16</v>
      </c>
      <c r="G39" s="86">
        <v>0</v>
      </c>
      <c r="H39" s="66" t="s">
        <v>16</v>
      </c>
      <c r="I39" s="68">
        <f t="shared" si="1"/>
        <v>0</v>
      </c>
      <c r="J39" s="49"/>
      <c r="K39" s="49"/>
      <c r="L39" s="49"/>
      <c r="M39" s="62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</row>
    <row r="40" spans="1:63" s="50" customFormat="1" ht="15.95" customHeight="1" x14ac:dyDescent="0.3">
      <c r="A40" s="76"/>
      <c r="B40" s="69" t="s">
        <v>38</v>
      </c>
      <c r="C40" s="70" t="s">
        <v>59</v>
      </c>
      <c r="D40" s="64">
        <v>20</v>
      </c>
      <c r="E40" s="85" t="s">
        <v>56</v>
      </c>
      <c r="F40" s="66" t="s">
        <v>16</v>
      </c>
      <c r="G40" s="86">
        <v>0</v>
      </c>
      <c r="H40" s="66" t="s">
        <v>16</v>
      </c>
      <c r="I40" s="68">
        <f t="shared" si="1"/>
        <v>0</v>
      </c>
      <c r="J40" s="49"/>
      <c r="K40" s="49"/>
      <c r="L40" s="49"/>
      <c r="M40" s="62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</row>
    <row r="41" spans="1:63" s="50" customFormat="1" ht="15.95" customHeight="1" x14ac:dyDescent="0.3">
      <c r="A41" s="76"/>
      <c r="B41" s="69" t="s">
        <v>40</v>
      </c>
      <c r="C41" s="70" t="s">
        <v>60</v>
      </c>
      <c r="D41" s="64">
        <v>1</v>
      </c>
      <c r="E41" s="85" t="s">
        <v>15</v>
      </c>
      <c r="F41" s="66" t="s">
        <v>16</v>
      </c>
      <c r="G41" s="86">
        <v>0</v>
      </c>
      <c r="H41" s="66" t="s">
        <v>16</v>
      </c>
      <c r="I41" s="68">
        <f>G41*D41</f>
        <v>0</v>
      </c>
      <c r="J41" s="49"/>
      <c r="K41" s="49"/>
      <c r="L41" s="49"/>
      <c r="M41" s="62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</row>
    <row r="42" spans="1:63" s="50" customFormat="1" ht="15.95" customHeight="1" x14ac:dyDescent="0.3">
      <c r="A42" s="76"/>
      <c r="B42" s="69" t="s">
        <v>43</v>
      </c>
      <c r="C42" s="70" t="s">
        <v>61</v>
      </c>
      <c r="D42" s="64">
        <v>5</v>
      </c>
      <c r="E42" s="85" t="s">
        <v>56</v>
      </c>
      <c r="F42" s="66" t="s">
        <v>16</v>
      </c>
      <c r="G42" s="86">
        <v>0</v>
      </c>
      <c r="H42" s="66" t="s">
        <v>16</v>
      </c>
      <c r="I42" s="68">
        <f>G42*D42</f>
        <v>0</v>
      </c>
      <c r="J42" s="49"/>
      <c r="K42" s="49"/>
      <c r="L42" s="49"/>
      <c r="M42" s="62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</row>
    <row r="43" spans="1:63" s="50" customFormat="1" ht="15.95" customHeight="1" x14ac:dyDescent="0.3">
      <c r="A43" s="76"/>
      <c r="B43" s="69" t="s">
        <v>46</v>
      </c>
      <c r="C43" s="70" t="s">
        <v>62</v>
      </c>
      <c r="D43" s="64">
        <v>3</v>
      </c>
      <c r="E43" s="85" t="s">
        <v>56</v>
      </c>
      <c r="F43" s="66" t="s">
        <v>16</v>
      </c>
      <c r="G43" s="86">
        <v>0</v>
      </c>
      <c r="H43" s="66" t="s">
        <v>16</v>
      </c>
      <c r="I43" s="68">
        <f>G43*D43</f>
        <v>0</v>
      </c>
      <c r="J43" s="49"/>
      <c r="K43" s="49"/>
      <c r="L43" s="49"/>
      <c r="M43" s="62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</row>
    <row r="44" spans="1:63" s="50" customFormat="1" ht="15.95" customHeight="1" x14ac:dyDescent="0.3">
      <c r="A44" s="76"/>
      <c r="B44" s="69" t="s">
        <v>63</v>
      </c>
      <c r="C44" s="70" t="s">
        <v>64</v>
      </c>
      <c r="D44" s="64">
        <v>2</v>
      </c>
      <c r="E44" s="85" t="s">
        <v>56</v>
      </c>
      <c r="F44" s="66" t="s">
        <v>16</v>
      </c>
      <c r="G44" s="86">
        <v>0</v>
      </c>
      <c r="H44" s="66" t="s">
        <v>16</v>
      </c>
      <c r="I44" s="68">
        <f>G44*D44</f>
        <v>0</v>
      </c>
      <c r="J44" s="49"/>
      <c r="K44" s="49"/>
      <c r="L44" s="49"/>
      <c r="M44" s="62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</row>
    <row r="45" spans="1:63" s="50" customFormat="1" ht="15.95" customHeight="1" x14ac:dyDescent="0.3">
      <c r="A45" s="76"/>
      <c r="B45" s="69" t="s">
        <v>65</v>
      </c>
      <c r="C45" s="70" t="s">
        <v>66</v>
      </c>
      <c r="D45" s="64">
        <v>2</v>
      </c>
      <c r="E45" s="85" t="s">
        <v>56</v>
      </c>
      <c r="F45" s="66" t="s">
        <v>16</v>
      </c>
      <c r="G45" s="86">
        <v>0</v>
      </c>
      <c r="H45" s="66" t="s">
        <v>16</v>
      </c>
      <c r="I45" s="68">
        <f>G45*D45</f>
        <v>0</v>
      </c>
      <c r="J45" s="49"/>
      <c r="K45" s="49"/>
      <c r="L45" s="49"/>
      <c r="M45" s="62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</row>
    <row r="46" spans="1:63" s="50" customFormat="1" ht="15.95" customHeight="1" x14ac:dyDescent="0.3">
      <c r="A46" s="76"/>
      <c r="B46" s="69" t="s">
        <v>67</v>
      </c>
      <c r="C46" s="70" t="s">
        <v>68</v>
      </c>
      <c r="D46" s="64">
        <v>1</v>
      </c>
      <c r="E46" s="85" t="s">
        <v>15</v>
      </c>
      <c r="F46" s="66" t="s">
        <v>16</v>
      </c>
      <c r="G46" s="86">
        <v>0</v>
      </c>
      <c r="H46" s="66" t="s">
        <v>16</v>
      </c>
      <c r="I46" s="68">
        <f t="shared" si="1"/>
        <v>0</v>
      </c>
      <c r="J46" s="49"/>
      <c r="K46" s="49"/>
      <c r="L46" s="49"/>
      <c r="M46" s="62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</row>
    <row r="47" spans="1:63" s="50" customFormat="1" ht="9.9499999999999993" customHeight="1" x14ac:dyDescent="0.3">
      <c r="A47" s="76"/>
      <c r="B47" s="69"/>
      <c r="C47" s="63"/>
      <c r="D47" s="64"/>
      <c r="E47" s="98"/>
      <c r="F47" s="66"/>
      <c r="G47" s="86"/>
      <c r="H47" s="66"/>
      <c r="I47" s="68"/>
      <c r="J47" s="49"/>
      <c r="K47" s="49"/>
      <c r="L47" s="49"/>
      <c r="M47" s="62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</row>
    <row r="48" spans="1:63" s="50" customFormat="1" ht="15.95" customHeight="1" x14ac:dyDescent="0.3">
      <c r="A48" s="89">
        <v>3</v>
      </c>
      <c r="B48" s="90" t="s">
        <v>69</v>
      </c>
      <c r="C48" s="91"/>
      <c r="D48" s="92"/>
      <c r="E48" s="93"/>
      <c r="F48" s="94"/>
      <c r="G48" s="95"/>
      <c r="H48" s="96" t="s">
        <v>16</v>
      </c>
      <c r="I48" s="97">
        <f>SUM(I49:I62)</f>
        <v>0</v>
      </c>
      <c r="J48" s="49"/>
      <c r="K48" s="49"/>
      <c r="L48" s="49"/>
      <c r="M48" s="62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</row>
    <row r="49" spans="1:63" s="50" customFormat="1" ht="15.95" customHeight="1" x14ac:dyDescent="0.3">
      <c r="A49" s="76"/>
      <c r="B49" s="52" t="s">
        <v>13</v>
      </c>
      <c r="C49" s="63" t="s">
        <v>70</v>
      </c>
      <c r="D49" s="83">
        <v>1</v>
      </c>
      <c r="E49" s="85" t="s">
        <v>50</v>
      </c>
      <c r="F49" s="66" t="s">
        <v>16</v>
      </c>
      <c r="G49" s="67">
        <v>0</v>
      </c>
      <c r="H49" s="66" t="s">
        <v>16</v>
      </c>
      <c r="I49" s="68">
        <f t="shared" ref="I49:I62" si="2">D49*G49</f>
        <v>0</v>
      </c>
      <c r="J49" s="49"/>
      <c r="K49" s="49"/>
      <c r="L49" s="49"/>
      <c r="M49" s="62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</row>
    <row r="50" spans="1:63" s="50" customFormat="1" ht="15.95" customHeight="1" x14ac:dyDescent="0.3">
      <c r="A50" s="76"/>
      <c r="B50" s="52"/>
      <c r="C50" s="99" t="s">
        <v>71</v>
      </c>
      <c r="D50" s="100"/>
      <c r="E50" s="85"/>
      <c r="F50" s="66"/>
      <c r="G50" s="67"/>
      <c r="H50" s="66"/>
      <c r="I50" s="68"/>
      <c r="J50" s="49"/>
      <c r="K50" s="49"/>
      <c r="L50" s="49"/>
      <c r="M50" s="62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</row>
    <row r="51" spans="1:63" s="50" customFormat="1" ht="15.95" customHeight="1" x14ac:dyDescent="0.3">
      <c r="A51" s="76"/>
      <c r="B51" s="52"/>
      <c r="C51" s="101" t="s">
        <v>72</v>
      </c>
      <c r="D51" s="100"/>
      <c r="E51" s="85"/>
      <c r="F51" s="66"/>
      <c r="G51" s="67"/>
      <c r="H51" s="66"/>
      <c r="I51" s="68"/>
      <c r="J51" s="49"/>
      <c r="K51" s="49"/>
      <c r="L51" s="49"/>
      <c r="M51" s="62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15.95" customHeight="1" x14ac:dyDescent="0.3">
      <c r="A52" s="76"/>
      <c r="B52" s="52"/>
      <c r="C52" s="101" t="s">
        <v>73</v>
      </c>
      <c r="D52" s="100"/>
      <c r="E52" s="85"/>
      <c r="F52" s="66"/>
      <c r="G52" s="67"/>
      <c r="H52" s="66"/>
      <c r="I52" s="68"/>
      <c r="J52" s="49"/>
      <c r="K52" s="49"/>
      <c r="L52" s="49"/>
      <c r="M52" s="62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s="50" customFormat="1" ht="15.95" customHeight="1" x14ac:dyDescent="0.3">
      <c r="A53" s="76"/>
      <c r="B53" s="52"/>
      <c r="C53" s="101" t="s">
        <v>74</v>
      </c>
      <c r="D53" s="100"/>
      <c r="E53" s="85"/>
      <c r="F53" s="66"/>
      <c r="G53" s="67"/>
      <c r="H53" s="66"/>
      <c r="I53" s="68"/>
      <c r="J53" s="49"/>
      <c r="K53" s="49"/>
      <c r="L53" s="49"/>
      <c r="M53" s="62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</row>
    <row r="54" spans="1:63" s="50" customFormat="1" ht="15.95" customHeight="1" x14ac:dyDescent="0.3">
      <c r="A54" s="76"/>
      <c r="B54" s="52" t="s">
        <v>17</v>
      </c>
      <c r="C54" s="63" t="s">
        <v>75</v>
      </c>
      <c r="D54" s="100">
        <v>1</v>
      </c>
      <c r="E54" s="85" t="s">
        <v>50</v>
      </c>
      <c r="F54" s="66" t="s">
        <v>16</v>
      </c>
      <c r="G54" s="67">
        <v>0</v>
      </c>
      <c r="H54" s="66" t="s">
        <v>16</v>
      </c>
      <c r="I54" s="68">
        <f t="shared" si="2"/>
        <v>0</v>
      </c>
      <c r="J54" s="49"/>
      <c r="K54" s="49"/>
      <c r="L54" s="49"/>
      <c r="M54" s="62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</row>
    <row r="55" spans="1:63" s="50" customFormat="1" ht="15.95" customHeight="1" x14ac:dyDescent="0.3">
      <c r="A55" s="76"/>
      <c r="B55" s="69"/>
      <c r="C55" s="99" t="s">
        <v>71</v>
      </c>
      <c r="D55" s="100"/>
      <c r="E55" s="85"/>
      <c r="F55" s="66"/>
      <c r="G55" s="67"/>
      <c r="H55" s="66"/>
      <c r="I55" s="68"/>
      <c r="J55" s="49"/>
      <c r="K55" s="49"/>
      <c r="L55" s="49"/>
      <c r="M55" s="62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</row>
    <row r="56" spans="1:63" s="50" customFormat="1" ht="15.95" customHeight="1" x14ac:dyDescent="0.3">
      <c r="A56" s="76"/>
      <c r="B56" s="69"/>
      <c r="C56" s="101" t="s">
        <v>72</v>
      </c>
      <c r="D56" s="100"/>
      <c r="E56" s="85"/>
      <c r="F56" s="66"/>
      <c r="G56" s="67"/>
      <c r="H56" s="66"/>
      <c r="I56" s="68"/>
      <c r="J56" s="49"/>
      <c r="K56" s="49"/>
      <c r="L56" s="49"/>
      <c r="M56" s="62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</row>
    <row r="57" spans="1:63" s="50" customFormat="1" ht="15.95" customHeight="1" x14ac:dyDescent="0.3">
      <c r="A57" s="76"/>
      <c r="B57" s="69"/>
      <c r="C57" s="101" t="s">
        <v>73</v>
      </c>
      <c r="D57" s="100"/>
      <c r="E57" s="85"/>
      <c r="F57" s="66"/>
      <c r="G57" s="67"/>
      <c r="H57" s="66"/>
      <c r="I57" s="68"/>
      <c r="J57" s="49"/>
      <c r="K57" s="49"/>
      <c r="L57" s="49"/>
      <c r="M57" s="62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</row>
    <row r="58" spans="1:63" s="50" customFormat="1" ht="15.95" customHeight="1" x14ac:dyDescent="0.3">
      <c r="A58" s="76"/>
      <c r="B58" s="69"/>
      <c r="C58" s="101" t="s">
        <v>74</v>
      </c>
      <c r="D58" s="100"/>
      <c r="E58" s="85"/>
      <c r="F58" s="66"/>
      <c r="G58" s="67"/>
      <c r="H58" s="66"/>
      <c r="I58" s="68"/>
      <c r="J58" s="49"/>
      <c r="K58" s="49"/>
      <c r="L58" s="49"/>
      <c r="M58" s="62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</row>
    <row r="59" spans="1:63" s="50" customFormat="1" ht="15.95" customHeight="1" x14ac:dyDescent="0.3">
      <c r="A59" s="76"/>
      <c r="B59" s="69" t="s">
        <v>19</v>
      </c>
      <c r="C59" s="70" t="s">
        <v>76</v>
      </c>
      <c r="D59" s="100">
        <v>8</v>
      </c>
      <c r="E59" s="85" t="s">
        <v>56</v>
      </c>
      <c r="F59" s="66" t="s">
        <v>16</v>
      </c>
      <c r="G59" s="67">
        <v>0</v>
      </c>
      <c r="H59" s="66" t="s">
        <v>16</v>
      </c>
      <c r="I59" s="68">
        <f t="shared" si="2"/>
        <v>0</v>
      </c>
      <c r="J59" s="49"/>
      <c r="K59" s="49"/>
      <c r="L59" s="49"/>
      <c r="M59" s="62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</row>
    <row r="60" spans="1:63" s="50" customFormat="1" ht="15.95" customHeight="1" x14ac:dyDescent="0.3">
      <c r="A60" s="76"/>
      <c r="B60" s="69" t="s">
        <v>21</v>
      </c>
      <c r="C60" s="70" t="s">
        <v>77</v>
      </c>
      <c r="D60" s="100">
        <v>4</v>
      </c>
      <c r="E60" s="85" t="s">
        <v>56</v>
      </c>
      <c r="F60" s="66" t="s">
        <v>16</v>
      </c>
      <c r="G60" s="67">
        <v>0</v>
      </c>
      <c r="H60" s="66" t="s">
        <v>16</v>
      </c>
      <c r="I60" s="68">
        <f t="shared" si="2"/>
        <v>0</v>
      </c>
      <c r="J60" s="49"/>
      <c r="K60" s="49"/>
      <c r="L60" s="49"/>
      <c r="M60" s="62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s="50" customFormat="1" ht="15.95" customHeight="1" x14ac:dyDescent="0.3">
      <c r="A61" s="76"/>
      <c r="B61" s="69" t="s">
        <v>23</v>
      </c>
      <c r="C61" s="70" t="s">
        <v>78</v>
      </c>
      <c r="D61" s="100">
        <v>3</v>
      </c>
      <c r="E61" s="85" t="s">
        <v>56</v>
      </c>
      <c r="F61" s="66" t="s">
        <v>16</v>
      </c>
      <c r="G61" s="67">
        <v>0</v>
      </c>
      <c r="H61" s="66" t="s">
        <v>16</v>
      </c>
      <c r="I61" s="68">
        <f t="shared" si="2"/>
        <v>0</v>
      </c>
      <c r="J61" s="49"/>
      <c r="K61" s="49"/>
      <c r="L61" s="49"/>
      <c r="M61" s="62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</row>
    <row r="62" spans="1:63" s="50" customFormat="1" ht="15.95" customHeight="1" x14ac:dyDescent="0.3">
      <c r="A62" s="76"/>
      <c r="B62" s="69" t="s">
        <v>31</v>
      </c>
      <c r="C62" s="70" t="s">
        <v>79</v>
      </c>
      <c r="D62" s="100">
        <v>2</v>
      </c>
      <c r="E62" s="85" t="s">
        <v>56</v>
      </c>
      <c r="F62" s="66" t="s">
        <v>16</v>
      </c>
      <c r="G62" s="67">
        <v>0</v>
      </c>
      <c r="H62" s="66" t="s">
        <v>16</v>
      </c>
      <c r="I62" s="68">
        <f t="shared" si="2"/>
        <v>0</v>
      </c>
      <c r="J62" s="49"/>
      <c r="K62" s="49"/>
      <c r="L62" s="49"/>
      <c r="M62" s="62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</row>
    <row r="63" spans="1:63" s="50" customFormat="1" ht="9.9499999999999993" customHeight="1" thickBot="1" x14ac:dyDescent="0.35">
      <c r="A63" s="102"/>
      <c r="B63" s="103"/>
      <c r="C63" s="104"/>
      <c r="D63" s="105"/>
      <c r="E63" s="106"/>
      <c r="F63" s="107"/>
      <c r="G63" s="108"/>
      <c r="H63" s="107"/>
      <c r="I63" s="109"/>
      <c r="J63" s="49"/>
      <c r="K63" s="49"/>
      <c r="L63" s="49"/>
      <c r="M63" s="62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</row>
    <row r="64" spans="1:63" s="50" customFormat="1" ht="15.95" customHeight="1" thickTop="1" x14ac:dyDescent="0.2">
      <c r="A64" s="110" t="s">
        <v>80</v>
      </c>
      <c r="B64" s="111"/>
      <c r="C64" s="111"/>
      <c r="D64" s="111"/>
      <c r="E64" s="111"/>
      <c r="F64" s="111"/>
      <c r="G64" s="111"/>
      <c r="H64" s="111"/>
      <c r="I64" s="112"/>
      <c r="J64" s="49"/>
      <c r="K64" s="49"/>
      <c r="L64" s="49"/>
      <c r="M64" s="62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</row>
    <row r="65" spans="1:63" s="50" customFormat="1" ht="15.95" customHeight="1" x14ac:dyDescent="0.3">
      <c r="A65" s="89">
        <v>1</v>
      </c>
      <c r="B65" s="90" t="s">
        <v>80</v>
      </c>
      <c r="C65" s="91"/>
      <c r="D65" s="113"/>
      <c r="E65" s="114"/>
      <c r="F65" s="94"/>
      <c r="G65" s="95"/>
      <c r="H65" s="96" t="s">
        <v>16</v>
      </c>
      <c r="I65" s="97">
        <f>SUM(I66:I83)</f>
        <v>0</v>
      </c>
      <c r="J65" s="49"/>
      <c r="K65" s="49"/>
      <c r="L65" s="49"/>
      <c r="M65" s="62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</row>
    <row r="66" spans="1:63" s="50" customFormat="1" ht="15.95" customHeight="1" x14ac:dyDescent="0.3">
      <c r="A66" s="76"/>
      <c r="B66" s="69" t="s">
        <v>17</v>
      </c>
      <c r="C66" s="63" t="s">
        <v>81</v>
      </c>
      <c r="D66" s="71">
        <v>800</v>
      </c>
      <c r="E66" s="85" t="s">
        <v>82</v>
      </c>
      <c r="F66" s="66" t="s">
        <v>16</v>
      </c>
      <c r="G66" s="115">
        <v>0</v>
      </c>
      <c r="H66" s="66" t="s">
        <v>16</v>
      </c>
      <c r="I66" s="68">
        <f>D66*G66</f>
        <v>0</v>
      </c>
      <c r="J66" s="49"/>
      <c r="K66" s="49"/>
      <c r="L66" s="49"/>
      <c r="M66" s="62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</row>
    <row r="67" spans="1:63" s="50" customFormat="1" ht="15.95" customHeight="1" x14ac:dyDescent="0.3">
      <c r="A67" s="76"/>
      <c r="B67" s="69" t="s">
        <v>19</v>
      </c>
      <c r="C67" s="63" t="s">
        <v>83</v>
      </c>
      <c r="D67" s="71">
        <v>1900</v>
      </c>
      <c r="E67" s="85" t="s">
        <v>82</v>
      </c>
      <c r="F67" s="66" t="s">
        <v>16</v>
      </c>
      <c r="G67" s="115">
        <v>0</v>
      </c>
      <c r="H67" s="66" t="s">
        <v>16</v>
      </c>
      <c r="I67" s="68">
        <f>D67*G67</f>
        <v>0</v>
      </c>
      <c r="J67" s="49"/>
      <c r="K67" s="49"/>
      <c r="L67" s="49"/>
      <c r="M67" s="62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</row>
    <row r="68" spans="1:63" s="50" customFormat="1" ht="15.95" customHeight="1" x14ac:dyDescent="0.3">
      <c r="A68" s="76"/>
      <c r="B68" s="69" t="s">
        <v>19</v>
      </c>
      <c r="C68" s="63" t="s">
        <v>84</v>
      </c>
      <c r="D68" s="71">
        <v>4</v>
      </c>
      <c r="E68" s="87" t="s">
        <v>56</v>
      </c>
      <c r="F68" s="66" t="s">
        <v>16</v>
      </c>
      <c r="G68" s="73">
        <v>0</v>
      </c>
      <c r="H68" s="66" t="s">
        <v>16</v>
      </c>
      <c r="I68" s="68">
        <f>D68*G68</f>
        <v>0</v>
      </c>
      <c r="J68" s="49"/>
      <c r="K68" s="49"/>
      <c r="L68" s="49"/>
      <c r="M68" s="62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1:63" s="50" customFormat="1" ht="15.95" customHeight="1" x14ac:dyDescent="0.3">
      <c r="A69" s="76"/>
      <c r="B69" s="69" t="s">
        <v>21</v>
      </c>
      <c r="C69" s="63" t="s">
        <v>85</v>
      </c>
      <c r="D69" s="71">
        <v>5</v>
      </c>
      <c r="E69" s="87" t="s">
        <v>56</v>
      </c>
      <c r="F69" s="66" t="s">
        <v>16</v>
      </c>
      <c r="G69" s="73">
        <v>0</v>
      </c>
      <c r="H69" s="66" t="s">
        <v>16</v>
      </c>
      <c r="I69" s="68">
        <f>D69*G69</f>
        <v>0</v>
      </c>
      <c r="J69" s="49"/>
      <c r="K69" s="49"/>
      <c r="L69" s="49"/>
      <c r="M69" s="62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</row>
    <row r="70" spans="1:63" s="50" customFormat="1" ht="15.95" customHeight="1" x14ac:dyDescent="0.3">
      <c r="A70" s="116"/>
      <c r="B70" s="69" t="s">
        <v>31</v>
      </c>
      <c r="C70" s="70" t="s">
        <v>86</v>
      </c>
      <c r="D70" s="71">
        <v>14</v>
      </c>
      <c r="E70" s="85" t="s">
        <v>56</v>
      </c>
      <c r="F70" s="66" t="s">
        <v>16</v>
      </c>
      <c r="G70" s="73">
        <v>0</v>
      </c>
      <c r="H70" s="66" t="s">
        <v>16</v>
      </c>
      <c r="I70" s="68">
        <f t="shared" ref="I70:I83" si="3">D70*G70</f>
        <v>0</v>
      </c>
      <c r="J70" s="49"/>
      <c r="K70" s="49"/>
      <c r="L70" s="49"/>
      <c r="M70" s="62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1:63" s="50" customFormat="1" ht="15.75" customHeight="1" x14ac:dyDescent="0.3">
      <c r="A71" s="116"/>
      <c r="B71" s="69" t="s">
        <v>34</v>
      </c>
      <c r="C71" s="70" t="s">
        <v>87</v>
      </c>
      <c r="D71" s="71">
        <v>15</v>
      </c>
      <c r="E71" s="85" t="s">
        <v>56</v>
      </c>
      <c r="F71" s="66" t="s">
        <v>16</v>
      </c>
      <c r="G71" s="73">
        <v>0</v>
      </c>
      <c r="H71" s="66" t="s">
        <v>16</v>
      </c>
      <c r="I71" s="68">
        <f t="shared" si="3"/>
        <v>0</v>
      </c>
      <c r="J71" s="49"/>
      <c r="K71" s="49"/>
      <c r="L71" s="49"/>
      <c r="M71" s="62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1:63" s="50" customFormat="1" ht="15.75" customHeight="1" x14ac:dyDescent="0.3">
      <c r="A72" s="116"/>
      <c r="B72" s="69" t="s">
        <v>57</v>
      </c>
      <c r="C72" s="70" t="s">
        <v>88</v>
      </c>
      <c r="D72" s="71">
        <v>10</v>
      </c>
      <c r="E72" s="85" t="s">
        <v>56</v>
      </c>
      <c r="F72" s="66" t="s">
        <v>16</v>
      </c>
      <c r="G72" s="73">
        <v>0</v>
      </c>
      <c r="H72" s="66" t="s">
        <v>16</v>
      </c>
      <c r="I72" s="68">
        <f t="shared" si="3"/>
        <v>0</v>
      </c>
      <c r="J72" s="49"/>
      <c r="K72" s="49"/>
      <c r="L72" s="49"/>
      <c r="M72" s="62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</row>
    <row r="73" spans="1:63" s="50" customFormat="1" ht="15.75" customHeight="1" x14ac:dyDescent="0.3">
      <c r="A73" s="116"/>
      <c r="B73" s="69" t="s">
        <v>38</v>
      </c>
      <c r="C73" s="70" t="s">
        <v>89</v>
      </c>
      <c r="D73" s="71">
        <v>2</v>
      </c>
      <c r="E73" s="85" t="s">
        <v>56</v>
      </c>
      <c r="F73" s="66" t="s">
        <v>16</v>
      </c>
      <c r="G73" s="73">
        <v>0</v>
      </c>
      <c r="H73" s="66" t="s">
        <v>16</v>
      </c>
      <c r="I73" s="68">
        <f t="shared" si="3"/>
        <v>0</v>
      </c>
      <c r="J73" s="49"/>
      <c r="K73" s="49"/>
      <c r="L73" s="49"/>
      <c r="M73" s="62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1:63" s="50" customFormat="1" ht="15.95" customHeight="1" x14ac:dyDescent="0.3">
      <c r="A74" s="116"/>
      <c r="B74" s="69" t="s">
        <v>40</v>
      </c>
      <c r="C74" s="70" t="s">
        <v>90</v>
      </c>
      <c r="D74" s="71">
        <v>3</v>
      </c>
      <c r="E74" s="85" t="s">
        <v>56</v>
      </c>
      <c r="F74" s="66" t="s">
        <v>16</v>
      </c>
      <c r="G74" s="73">
        <v>0</v>
      </c>
      <c r="H74" s="66" t="s">
        <v>16</v>
      </c>
      <c r="I74" s="68">
        <f t="shared" si="3"/>
        <v>0</v>
      </c>
      <c r="J74" s="49"/>
      <c r="K74" s="49"/>
      <c r="L74" s="49"/>
      <c r="M74" s="62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</row>
    <row r="75" spans="1:63" s="50" customFormat="1" ht="15.95" customHeight="1" x14ac:dyDescent="0.3">
      <c r="A75" s="116"/>
      <c r="B75" s="69" t="s">
        <v>43</v>
      </c>
      <c r="C75" s="70" t="s">
        <v>91</v>
      </c>
      <c r="D75" s="71">
        <v>40</v>
      </c>
      <c r="E75" s="85" t="s">
        <v>82</v>
      </c>
      <c r="F75" s="66" t="s">
        <v>16</v>
      </c>
      <c r="G75" s="73">
        <v>0</v>
      </c>
      <c r="H75" s="66" t="s">
        <v>16</v>
      </c>
      <c r="I75" s="68">
        <f t="shared" si="3"/>
        <v>0</v>
      </c>
      <c r="J75" s="49"/>
      <c r="K75" s="49"/>
      <c r="L75" s="49"/>
      <c r="M75" s="62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</row>
    <row r="76" spans="1:63" s="50" customFormat="1" ht="15.95" customHeight="1" x14ac:dyDescent="0.3">
      <c r="A76" s="116"/>
      <c r="B76" s="69" t="s">
        <v>46</v>
      </c>
      <c r="C76" s="70" t="s">
        <v>92</v>
      </c>
      <c r="D76" s="71">
        <v>20</v>
      </c>
      <c r="E76" s="85" t="s">
        <v>82</v>
      </c>
      <c r="F76" s="66" t="s">
        <v>16</v>
      </c>
      <c r="G76" s="73">
        <v>0</v>
      </c>
      <c r="H76" s="66" t="s">
        <v>16</v>
      </c>
      <c r="I76" s="68">
        <f t="shared" si="3"/>
        <v>0</v>
      </c>
      <c r="J76" s="49"/>
      <c r="K76" s="49"/>
      <c r="L76" s="49"/>
      <c r="M76" s="62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</row>
    <row r="77" spans="1:63" s="50" customFormat="1" ht="15.95" customHeight="1" x14ac:dyDescent="0.3">
      <c r="A77" s="116"/>
      <c r="B77" s="69" t="s">
        <v>63</v>
      </c>
      <c r="C77" s="70" t="s">
        <v>93</v>
      </c>
      <c r="D77" s="71">
        <v>10</v>
      </c>
      <c r="E77" s="85" t="s">
        <v>56</v>
      </c>
      <c r="F77" s="66" t="s">
        <v>16</v>
      </c>
      <c r="G77" s="73">
        <v>0</v>
      </c>
      <c r="H77" s="66" t="s">
        <v>16</v>
      </c>
      <c r="I77" s="68">
        <f t="shared" si="3"/>
        <v>0</v>
      </c>
      <c r="J77" s="49"/>
      <c r="K77" s="49"/>
      <c r="L77" s="49"/>
      <c r="M77" s="62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</row>
    <row r="78" spans="1:63" s="50" customFormat="1" ht="15.95" customHeight="1" x14ac:dyDescent="0.3">
      <c r="A78" s="116"/>
      <c r="B78" s="69" t="s">
        <v>65</v>
      </c>
      <c r="C78" s="70" t="s">
        <v>94</v>
      </c>
      <c r="D78" s="71">
        <v>20</v>
      </c>
      <c r="E78" s="85" t="s">
        <v>56</v>
      </c>
      <c r="F78" s="66" t="s">
        <v>16</v>
      </c>
      <c r="G78" s="73">
        <v>0</v>
      </c>
      <c r="H78" s="66" t="s">
        <v>16</v>
      </c>
      <c r="I78" s="68">
        <f t="shared" si="3"/>
        <v>0</v>
      </c>
      <c r="J78" s="49"/>
      <c r="K78" s="49"/>
      <c r="L78" s="49"/>
      <c r="M78" s="62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</row>
    <row r="79" spans="1:63" s="50" customFormat="1" ht="15.95" customHeight="1" x14ac:dyDescent="0.3">
      <c r="A79" s="116"/>
      <c r="B79" s="69" t="s">
        <v>67</v>
      </c>
      <c r="C79" s="70" t="s">
        <v>95</v>
      </c>
      <c r="D79" s="71">
        <v>30</v>
      </c>
      <c r="E79" s="85" t="s">
        <v>56</v>
      </c>
      <c r="F79" s="66" t="s">
        <v>16</v>
      </c>
      <c r="G79" s="73">
        <v>0</v>
      </c>
      <c r="H79" s="66" t="s">
        <v>16</v>
      </c>
      <c r="I79" s="68">
        <f t="shared" si="3"/>
        <v>0</v>
      </c>
      <c r="J79" s="49"/>
      <c r="K79" s="49"/>
      <c r="L79" s="49"/>
      <c r="M79" s="62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</row>
    <row r="80" spans="1:63" s="50" customFormat="1" ht="15.95" customHeight="1" x14ac:dyDescent="0.3">
      <c r="A80" s="116"/>
      <c r="B80" s="69" t="s">
        <v>96</v>
      </c>
      <c r="C80" s="70" t="s">
        <v>97</v>
      </c>
      <c r="D80" s="71">
        <v>10</v>
      </c>
      <c r="E80" s="85" t="s">
        <v>56</v>
      </c>
      <c r="F80" s="66" t="s">
        <v>16</v>
      </c>
      <c r="G80" s="73">
        <v>0</v>
      </c>
      <c r="H80" s="66" t="s">
        <v>16</v>
      </c>
      <c r="I80" s="68">
        <f t="shared" si="3"/>
        <v>0</v>
      </c>
      <c r="J80" s="49"/>
      <c r="K80" s="49"/>
      <c r="L80" s="49"/>
      <c r="M80" s="62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</row>
    <row r="81" spans="1:64" s="50" customFormat="1" ht="15.95" customHeight="1" x14ac:dyDescent="0.3">
      <c r="A81" s="116"/>
      <c r="B81" s="69" t="s">
        <v>98</v>
      </c>
      <c r="C81" s="70" t="s">
        <v>99</v>
      </c>
      <c r="D81" s="71">
        <v>1</v>
      </c>
      <c r="E81" s="85" t="s">
        <v>15</v>
      </c>
      <c r="F81" s="66" t="s">
        <v>16</v>
      </c>
      <c r="G81" s="73">
        <v>0</v>
      </c>
      <c r="H81" s="66" t="s">
        <v>16</v>
      </c>
      <c r="I81" s="68">
        <f t="shared" si="3"/>
        <v>0</v>
      </c>
      <c r="J81" s="49"/>
      <c r="K81" s="49"/>
      <c r="L81" s="49"/>
      <c r="M81" s="62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</row>
    <row r="82" spans="1:64" s="50" customFormat="1" ht="15.95" customHeight="1" x14ac:dyDescent="0.3">
      <c r="A82" s="116"/>
      <c r="B82" s="69" t="s">
        <v>100</v>
      </c>
      <c r="C82" s="70" t="s">
        <v>101</v>
      </c>
      <c r="D82" s="71">
        <v>1500</v>
      </c>
      <c r="E82" s="85" t="s">
        <v>28</v>
      </c>
      <c r="F82" s="66" t="s">
        <v>16</v>
      </c>
      <c r="G82" s="73">
        <v>0</v>
      </c>
      <c r="H82" s="66" t="s">
        <v>16</v>
      </c>
      <c r="I82" s="68">
        <f t="shared" si="3"/>
        <v>0</v>
      </c>
      <c r="J82" s="49"/>
      <c r="K82" s="49"/>
      <c r="L82" s="49"/>
      <c r="M82" s="62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</row>
    <row r="83" spans="1:64" s="50" customFormat="1" ht="15.95" customHeight="1" x14ac:dyDescent="0.3">
      <c r="A83" s="116"/>
      <c r="B83" s="69" t="s">
        <v>102</v>
      </c>
      <c r="C83" s="70" t="s">
        <v>103</v>
      </c>
      <c r="D83" s="71">
        <f>0.3*D82</f>
        <v>450</v>
      </c>
      <c r="E83" s="85" t="s">
        <v>28</v>
      </c>
      <c r="F83" s="66" t="s">
        <v>16</v>
      </c>
      <c r="G83" s="73">
        <v>0</v>
      </c>
      <c r="H83" s="66" t="s">
        <v>16</v>
      </c>
      <c r="I83" s="68">
        <f t="shared" si="3"/>
        <v>0</v>
      </c>
      <c r="J83" s="49"/>
      <c r="K83" s="49"/>
      <c r="L83" s="49"/>
      <c r="M83" s="62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</row>
    <row r="84" spans="1:64" s="26" customFormat="1" ht="9.9499999999999993" customHeight="1" thickBot="1" x14ac:dyDescent="0.35">
      <c r="A84" s="116"/>
      <c r="B84" s="69"/>
      <c r="C84" s="70"/>
      <c r="D84" s="64"/>
      <c r="E84" s="98"/>
      <c r="F84" s="66"/>
      <c r="G84" s="86"/>
      <c r="H84" s="66"/>
      <c r="I84" s="75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</row>
    <row r="85" spans="1:64" s="26" customFormat="1" ht="16.5" customHeight="1" thickTop="1" x14ac:dyDescent="0.3">
      <c r="A85" s="117" t="s">
        <v>104</v>
      </c>
      <c r="B85" s="118"/>
      <c r="C85" s="118"/>
      <c r="D85" s="119"/>
      <c r="E85" s="120"/>
      <c r="F85" s="121"/>
      <c r="G85" s="122"/>
      <c r="H85" s="123" t="s">
        <v>16</v>
      </c>
      <c r="I85" s="124">
        <f>SUM(I11,I31,I19,I48,I65)</f>
        <v>0</v>
      </c>
      <c r="J85" s="49"/>
      <c r="K85" s="125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</row>
    <row r="86" spans="1:64" s="26" customFormat="1" ht="16.5" customHeight="1" x14ac:dyDescent="0.3">
      <c r="A86" s="126" t="s">
        <v>109</v>
      </c>
      <c r="B86" s="127"/>
      <c r="C86" s="127"/>
      <c r="D86" s="128"/>
      <c r="E86" s="129"/>
      <c r="F86" s="130"/>
      <c r="G86" s="130"/>
      <c r="H86" s="131" t="s">
        <v>16</v>
      </c>
      <c r="I86" s="132">
        <f>ROUNDDOWN(I85,-5)</f>
        <v>0</v>
      </c>
      <c r="K86" s="133"/>
    </row>
    <row r="87" spans="1:64" s="26" customFormat="1" ht="16.5" customHeight="1" x14ac:dyDescent="0.3">
      <c r="A87" s="126" t="s">
        <v>105</v>
      </c>
      <c r="B87" s="127"/>
      <c r="C87" s="127"/>
      <c r="D87" s="128"/>
      <c r="E87" s="129"/>
      <c r="F87" s="130"/>
      <c r="G87" s="130"/>
      <c r="H87" s="131" t="s">
        <v>12</v>
      </c>
      <c r="I87" s="132">
        <f>11%*I86</f>
        <v>0</v>
      </c>
    </row>
    <row r="88" spans="1:64" s="26" customFormat="1" ht="16.5" customHeight="1" x14ac:dyDescent="0.3">
      <c r="A88" s="126" t="s">
        <v>106</v>
      </c>
      <c r="B88" s="127"/>
      <c r="C88" s="127"/>
      <c r="D88" s="128"/>
      <c r="E88" s="129"/>
      <c r="F88" s="130"/>
      <c r="G88" s="130"/>
      <c r="H88" s="131" t="s">
        <v>12</v>
      </c>
      <c r="I88" s="134">
        <f>I87+I86</f>
        <v>0</v>
      </c>
    </row>
    <row r="89" spans="1:64" s="26" customFormat="1" ht="17.25" thickBot="1" x14ac:dyDescent="0.35">
      <c r="A89" s="135"/>
      <c r="B89" s="136"/>
      <c r="C89" s="136"/>
      <c r="D89" s="137"/>
      <c r="E89" s="138"/>
      <c r="F89" s="139"/>
      <c r="G89" s="140"/>
      <c r="H89" s="141"/>
      <c r="I89" s="142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</row>
    <row r="90" spans="1:64" s="151" customFormat="1" ht="16.5" thickTop="1" x14ac:dyDescent="0.25">
      <c r="A90" s="11"/>
      <c r="B90" s="143"/>
      <c r="C90" s="143"/>
      <c r="D90" s="144"/>
      <c r="E90" s="145"/>
      <c r="F90" s="146"/>
      <c r="G90" s="147"/>
      <c r="H90" s="148"/>
      <c r="I90" s="149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</row>
    <row r="91" spans="1:64" x14ac:dyDescent="0.25">
      <c r="A91" s="152"/>
      <c r="B91" s="153"/>
      <c r="C91" s="154"/>
      <c r="D91" s="155"/>
      <c r="E91" s="156"/>
      <c r="F91" s="157"/>
      <c r="G91" s="157"/>
      <c r="H91" s="157"/>
      <c r="I91" s="157"/>
      <c r="J91" s="26"/>
      <c r="K91" s="158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</row>
    <row r="92" spans="1:64" x14ac:dyDescent="0.25">
      <c r="A92" s="152"/>
      <c r="B92" s="153"/>
      <c r="C92" s="154"/>
      <c r="D92" s="155"/>
      <c r="E92" s="156"/>
      <c r="F92" s="157"/>
      <c r="G92" s="157"/>
      <c r="H92" s="154"/>
      <c r="I92" s="2"/>
      <c r="J92" s="26"/>
      <c r="K92" s="158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</row>
    <row r="93" spans="1:64" x14ac:dyDescent="0.25">
      <c r="A93" s="152"/>
      <c r="B93" s="153"/>
      <c r="C93" s="154"/>
      <c r="D93" s="155"/>
      <c r="E93" s="156"/>
      <c r="F93" s="159"/>
      <c r="G93" s="160"/>
      <c r="H93" s="154"/>
      <c r="I93" s="2"/>
      <c r="J93" s="26"/>
      <c r="K93" s="158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</row>
    <row r="94" spans="1:64" x14ac:dyDescent="0.25">
      <c r="A94" s="152"/>
      <c r="B94" s="153"/>
      <c r="C94" s="154"/>
      <c r="D94" s="155"/>
      <c r="E94" s="156"/>
      <c r="F94" s="159"/>
      <c r="G94" s="160"/>
      <c r="H94" s="154"/>
      <c r="I94" s="2"/>
      <c r="J94" s="26"/>
      <c r="K94" s="158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</row>
    <row r="95" spans="1:64" x14ac:dyDescent="0.25">
      <c r="A95" s="152"/>
      <c r="B95" s="153"/>
      <c r="C95" s="154"/>
      <c r="D95" s="155"/>
      <c r="E95" s="156"/>
      <c r="F95" s="159"/>
      <c r="G95" s="160"/>
      <c r="H95" s="154"/>
      <c r="I95" s="2"/>
      <c r="J95" s="26"/>
      <c r="K95" s="158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</row>
    <row r="96" spans="1:64" x14ac:dyDescent="0.25">
      <c r="A96" s="152"/>
      <c r="B96" s="153"/>
      <c r="C96" s="161"/>
      <c r="D96" s="162"/>
      <c r="E96" s="156"/>
      <c r="F96" s="159"/>
      <c r="G96" s="160"/>
      <c r="H96" s="154"/>
      <c r="I96" s="2"/>
      <c r="J96" s="26"/>
      <c r="K96" s="158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</row>
    <row r="97" spans="1:64" ht="15.75" customHeight="1" x14ac:dyDescent="0.25">
      <c r="A97" s="2"/>
      <c r="B97" s="153"/>
      <c r="C97" s="163"/>
      <c r="D97" s="164"/>
      <c r="E97" s="156"/>
      <c r="F97" s="159"/>
      <c r="G97" s="160"/>
      <c r="H97" s="163"/>
      <c r="I97" s="2"/>
      <c r="J97" s="26"/>
      <c r="K97" s="158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</row>
    <row r="98" spans="1:64" x14ac:dyDescent="0.25">
      <c r="A98" s="2"/>
      <c r="B98" s="153"/>
      <c r="C98" s="154"/>
      <c r="D98" s="155"/>
      <c r="E98" s="156"/>
      <c r="F98" s="159"/>
      <c r="G98" s="160"/>
      <c r="H98" s="154"/>
      <c r="I98" s="2"/>
      <c r="J98" s="26"/>
      <c r="K98" s="158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</row>
    <row r="99" spans="1:64" x14ac:dyDescent="0.25">
      <c r="A99" s="2"/>
      <c r="C99" s="154"/>
      <c r="D99" s="155"/>
      <c r="E99" s="156"/>
      <c r="F99" s="159"/>
      <c r="G99" s="160"/>
      <c r="H99" s="154"/>
      <c r="I99" s="2"/>
      <c r="J99" s="26"/>
      <c r="K99" s="18"/>
    </row>
    <row r="100" spans="1:64" x14ac:dyDescent="0.25">
      <c r="A100" s="2"/>
      <c r="C100" s="154"/>
      <c r="D100" s="155"/>
      <c r="E100" s="156"/>
      <c r="F100" s="157"/>
      <c r="G100" s="157"/>
      <c r="H100" s="157"/>
      <c r="I100" s="17"/>
      <c r="J100" s="26"/>
      <c r="K100" s="18"/>
    </row>
    <row r="101" spans="1:64" x14ac:dyDescent="0.25">
      <c r="A101" s="2"/>
      <c r="C101" s="154"/>
      <c r="D101" s="155"/>
      <c r="E101" s="156"/>
      <c r="F101" s="157"/>
      <c r="G101" s="157"/>
      <c r="H101" s="154"/>
      <c r="I101" s="2"/>
      <c r="J101" s="26"/>
      <c r="K101" s="18"/>
    </row>
    <row r="102" spans="1:64" x14ac:dyDescent="0.25">
      <c r="A102" s="2"/>
      <c r="C102" s="154"/>
      <c r="D102" s="155"/>
      <c r="E102" s="156"/>
      <c r="F102" s="157"/>
      <c r="G102" s="157"/>
      <c r="H102" s="154"/>
      <c r="I102" s="17"/>
      <c r="J102" s="26"/>
      <c r="K102" s="160"/>
    </row>
    <row r="103" spans="1:64" ht="15.75" customHeight="1" x14ac:dyDescent="0.25">
      <c r="A103" s="2"/>
      <c r="C103" s="154"/>
      <c r="D103" s="155"/>
      <c r="E103" s="156"/>
      <c r="F103" s="157"/>
      <c r="G103" s="157"/>
      <c r="H103" s="154"/>
      <c r="I103" s="160"/>
      <c r="J103" s="26"/>
      <c r="K103" s="26"/>
    </row>
    <row r="104" spans="1:64" x14ac:dyDescent="0.25">
      <c r="A104" s="2"/>
      <c r="C104" s="154"/>
      <c r="D104" s="155"/>
      <c r="E104" s="156"/>
      <c r="F104" s="157"/>
      <c r="G104" s="157"/>
      <c r="H104" s="154"/>
      <c r="I104" s="26"/>
      <c r="J104" s="26"/>
      <c r="K104" s="18"/>
    </row>
    <row r="105" spans="1:64" x14ac:dyDescent="0.25">
      <c r="A105" s="2"/>
      <c r="C105" s="154"/>
      <c r="D105" s="155"/>
      <c r="E105" s="156"/>
      <c r="F105" s="157"/>
      <c r="G105" s="157"/>
      <c r="H105" s="154"/>
      <c r="I105" s="17"/>
      <c r="J105" s="26"/>
      <c r="K105" s="18"/>
    </row>
    <row r="106" spans="1:64" x14ac:dyDescent="0.25">
      <c r="A106" s="2"/>
      <c r="C106" s="163"/>
      <c r="D106" s="164"/>
      <c r="E106" s="156"/>
      <c r="F106" s="157"/>
      <c r="G106" s="157"/>
      <c r="H106" s="163"/>
      <c r="I106" s="17"/>
      <c r="J106" s="26"/>
      <c r="K106" s="18"/>
    </row>
    <row r="107" spans="1:64" ht="15.75" customHeight="1" x14ac:dyDescent="0.25">
      <c r="A107" s="2"/>
      <c r="C107" s="154"/>
      <c r="D107" s="155"/>
      <c r="E107" s="156"/>
      <c r="F107" s="157"/>
      <c r="G107" s="157"/>
      <c r="H107" s="154"/>
      <c r="I107" s="17"/>
      <c r="J107" s="26"/>
      <c r="K107" s="165"/>
    </row>
    <row r="108" spans="1:64" x14ac:dyDescent="0.25">
      <c r="C108" s="26"/>
      <c r="D108" s="166"/>
      <c r="E108" s="167"/>
      <c r="F108" s="165"/>
      <c r="H108" s="165"/>
      <c r="I108" s="26"/>
      <c r="J108" s="168"/>
    </row>
    <row r="109" spans="1:64" x14ac:dyDescent="0.25">
      <c r="C109" s="26"/>
      <c r="D109" s="169"/>
      <c r="E109" s="170"/>
      <c r="F109" s="26"/>
      <c r="G109" s="26"/>
      <c r="H109" s="26"/>
      <c r="I109" s="26"/>
    </row>
    <row r="110" spans="1:64" x14ac:dyDescent="0.25">
      <c r="C110" s="26"/>
      <c r="D110" s="169"/>
      <c r="E110" s="170"/>
      <c r="F110" s="26"/>
      <c r="G110" s="26"/>
      <c r="H110" s="26"/>
      <c r="I110" s="26"/>
    </row>
  </sheetData>
  <mergeCells count="15">
    <mergeCell ref="A64:I64"/>
    <mergeCell ref="B9:C9"/>
    <mergeCell ref="D9:E9"/>
    <mergeCell ref="F9:G9"/>
    <mergeCell ref="H9:I9"/>
    <mergeCell ref="A10:I10"/>
    <mergeCell ref="A18:I18"/>
    <mergeCell ref="A2:I2"/>
    <mergeCell ref="A7:A8"/>
    <mergeCell ref="B7:C8"/>
    <mergeCell ref="D7:E8"/>
    <mergeCell ref="F7:G7"/>
    <mergeCell ref="H7:I7"/>
    <mergeCell ref="F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Imron Pratama</dc:creator>
  <cp:lastModifiedBy>Imron Pratama</cp:lastModifiedBy>
  <dcterms:created xsi:type="dcterms:W3CDTF">2022-08-29T01:40:06Z</dcterms:created>
  <dcterms:modified xsi:type="dcterms:W3CDTF">2022-08-29T01:43:24Z</dcterms:modified>
</cp:coreProperties>
</file>